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E:\Kiem phieu\200 Cu tri\"/>
    </mc:Choice>
  </mc:AlternateContent>
  <workbookProtection workbookPassword="D692" lockStructure="1"/>
  <bookViews>
    <workbookView xWindow="0" yWindow="0" windowWidth="23040" windowHeight="9120"/>
  </bookViews>
  <sheets>
    <sheet name="PhieuBauCu" sheetId="4" r:id="rId1"/>
    <sheet name="Bang1" sheetId="1" r:id="rId2"/>
    <sheet name="TongHop" sheetId="5" r:id="rId3"/>
  </sheets>
  <calcPr calcId="162913"/>
</workbook>
</file>

<file path=xl/calcChain.xml><?xml version="1.0" encoding="utf-8"?>
<calcChain xmlns="http://schemas.openxmlformats.org/spreadsheetml/2006/main">
  <c r="C201" i="1" l="1"/>
  <c r="AO201" i="1" s="1"/>
  <c r="V201" i="1"/>
  <c r="C202" i="1"/>
  <c r="AO202" i="1" s="1"/>
  <c r="V202" i="1"/>
  <c r="C203" i="1"/>
  <c r="AO203" i="1" s="1"/>
  <c r="V203" i="1"/>
  <c r="C204" i="1"/>
  <c r="V204" i="1"/>
  <c r="AO204" i="1"/>
  <c r="Q4" i="5" l="1"/>
  <c r="P4" i="5"/>
  <c r="O4" i="5"/>
  <c r="N4" i="5"/>
  <c r="M4" i="5"/>
  <c r="L4" i="5"/>
  <c r="K4" i="5"/>
  <c r="J4" i="5"/>
  <c r="I4" i="5"/>
  <c r="H4" i="5"/>
  <c r="G4" i="5"/>
  <c r="F4" i="5"/>
  <c r="E4" i="5"/>
  <c r="D4" i="5"/>
  <c r="C4" i="5"/>
  <c r="B4" i="5"/>
  <c r="Q3" i="5"/>
  <c r="B3" i="5"/>
  <c r="P3" i="5"/>
  <c r="O3" i="5"/>
  <c r="N3" i="5"/>
  <c r="M3" i="5"/>
  <c r="L3" i="5"/>
  <c r="K3" i="5"/>
  <c r="J3" i="5"/>
  <c r="I3" i="5"/>
  <c r="H3" i="5"/>
  <c r="G3" i="5"/>
  <c r="F3" i="5"/>
  <c r="E3" i="5"/>
  <c r="D3" i="5"/>
  <c r="C3" i="5"/>
  <c r="U4" i="1" l="1"/>
  <c r="V25" i="1" l="1"/>
  <c r="V26" i="1"/>
  <c r="V28" i="1"/>
  <c r="V29" i="1"/>
  <c r="V30" i="1"/>
  <c r="V32" i="1"/>
  <c r="V33" i="1"/>
  <c r="V34" i="1"/>
  <c r="V35" i="1"/>
  <c r="V36" i="1"/>
  <c r="V37" i="1"/>
  <c r="V38" i="1"/>
  <c r="V39" i="1"/>
  <c r="V40" i="1"/>
  <c r="V41" i="1"/>
  <c r="V42" i="1"/>
  <c r="V43" i="1"/>
  <c r="V44" i="1"/>
  <c r="V45" i="1"/>
  <c r="V46" i="1"/>
  <c r="V47" i="1"/>
  <c r="V48" i="1"/>
  <c r="V49" i="1"/>
  <c r="V50" i="1"/>
  <c r="V51" i="1"/>
  <c r="V52" i="1"/>
  <c r="V53" i="1"/>
  <c r="V54" i="1"/>
  <c r="V55" i="1"/>
  <c r="V56" i="1"/>
  <c r="V57" i="1"/>
  <c r="V58" i="1"/>
  <c r="V59" i="1"/>
  <c r="V60" i="1"/>
  <c r="V61" i="1"/>
  <c r="V62" i="1"/>
  <c r="V63" i="1"/>
  <c r="V64" i="1"/>
  <c r="V65" i="1"/>
  <c r="V66" i="1"/>
  <c r="V67" i="1"/>
  <c r="V68" i="1"/>
  <c r="V69" i="1"/>
  <c r="V70" i="1"/>
  <c r="V71" i="1"/>
  <c r="V72" i="1"/>
  <c r="V73" i="1"/>
  <c r="V74" i="1"/>
  <c r="V75" i="1"/>
  <c r="V76" i="1"/>
  <c r="V77" i="1"/>
  <c r="V78" i="1"/>
  <c r="V79" i="1"/>
  <c r="V80" i="1"/>
  <c r="V81" i="1"/>
  <c r="V82" i="1"/>
  <c r="V83" i="1"/>
  <c r="V84" i="1"/>
  <c r="V85" i="1"/>
  <c r="V86" i="1"/>
  <c r="V87" i="1"/>
  <c r="V88" i="1"/>
  <c r="V89" i="1"/>
  <c r="V90" i="1"/>
  <c r="V91" i="1"/>
  <c r="V92" i="1"/>
  <c r="V93" i="1"/>
  <c r="V94" i="1"/>
  <c r="V95" i="1"/>
  <c r="V96" i="1"/>
  <c r="V97" i="1"/>
  <c r="V98" i="1"/>
  <c r="V99" i="1"/>
  <c r="V100" i="1"/>
  <c r="V101" i="1"/>
  <c r="V102" i="1"/>
  <c r="V103" i="1"/>
  <c r="V104" i="1"/>
  <c r="V105" i="1"/>
  <c r="V106" i="1"/>
  <c r="V107" i="1"/>
  <c r="V108" i="1"/>
  <c r="V109" i="1"/>
  <c r="V110" i="1"/>
  <c r="V111" i="1"/>
  <c r="V112" i="1"/>
  <c r="V113" i="1"/>
  <c r="V114" i="1"/>
  <c r="V115" i="1"/>
  <c r="V116" i="1"/>
  <c r="V117" i="1"/>
  <c r="V118" i="1"/>
  <c r="V119" i="1"/>
  <c r="V120" i="1"/>
  <c r="V121" i="1"/>
  <c r="V122" i="1"/>
  <c r="V123" i="1"/>
  <c r="V124" i="1"/>
  <c r="V125" i="1"/>
  <c r="V126" i="1"/>
  <c r="V127" i="1"/>
  <c r="V128" i="1"/>
  <c r="V129" i="1"/>
  <c r="V130" i="1"/>
  <c r="V131" i="1"/>
  <c r="V132" i="1"/>
  <c r="V133" i="1"/>
  <c r="V134" i="1"/>
  <c r="V135" i="1"/>
  <c r="V136" i="1"/>
  <c r="V137" i="1"/>
  <c r="V138" i="1"/>
  <c r="V139" i="1"/>
  <c r="V140" i="1"/>
  <c r="V141" i="1"/>
  <c r="V142" i="1"/>
  <c r="V143" i="1"/>
  <c r="V144" i="1"/>
  <c r="V145" i="1"/>
  <c r="V146" i="1"/>
  <c r="V147" i="1"/>
  <c r="V148" i="1"/>
  <c r="V149" i="1"/>
  <c r="V150" i="1"/>
  <c r="V151" i="1"/>
  <c r="V152" i="1"/>
  <c r="V153" i="1"/>
  <c r="V154" i="1"/>
  <c r="V155" i="1"/>
  <c r="V156" i="1"/>
  <c r="V157" i="1"/>
  <c r="V158" i="1"/>
  <c r="V159" i="1"/>
  <c r="V160" i="1"/>
  <c r="V161" i="1"/>
  <c r="V162" i="1"/>
  <c r="V163" i="1"/>
  <c r="V164" i="1"/>
  <c r="V165" i="1"/>
  <c r="V166" i="1"/>
  <c r="V167" i="1"/>
  <c r="V168" i="1"/>
  <c r="V169" i="1"/>
  <c r="V170" i="1"/>
  <c r="V171" i="1"/>
  <c r="V172" i="1"/>
  <c r="V173" i="1"/>
  <c r="V174" i="1"/>
  <c r="V175" i="1"/>
  <c r="V176" i="1"/>
  <c r="V177" i="1"/>
  <c r="V178" i="1"/>
  <c r="V179" i="1"/>
  <c r="V180" i="1"/>
  <c r="V181" i="1"/>
  <c r="V182" i="1"/>
  <c r="V183" i="1"/>
  <c r="V184" i="1"/>
  <c r="V185" i="1"/>
  <c r="V186" i="1"/>
  <c r="V187" i="1"/>
  <c r="V188" i="1"/>
  <c r="V189" i="1"/>
  <c r="V190" i="1"/>
  <c r="V191" i="1"/>
  <c r="V192" i="1"/>
  <c r="V193" i="1"/>
  <c r="V194" i="1"/>
  <c r="V195" i="1"/>
  <c r="V196" i="1"/>
  <c r="V197" i="1"/>
  <c r="V198" i="1"/>
  <c r="V199" i="1"/>
  <c r="V200" i="1"/>
  <c r="T1" i="1"/>
  <c r="S1" i="1"/>
  <c r="R1" i="1"/>
  <c r="Q1" i="1"/>
  <c r="P1" i="1"/>
  <c r="O1" i="1"/>
  <c r="N1" i="1"/>
  <c r="M1" i="1"/>
  <c r="L1" i="1"/>
  <c r="K1" i="1"/>
  <c r="J1" i="1"/>
  <c r="I1" i="1"/>
  <c r="H1" i="1"/>
  <c r="G1" i="1"/>
  <c r="F1" i="1"/>
  <c r="E1" i="1"/>
  <c r="D1" i="1"/>
  <c r="C25" i="1"/>
  <c r="AO25" i="1" s="1"/>
  <c r="C26" i="1"/>
  <c r="AO26" i="1" s="1"/>
  <c r="C28" i="1"/>
  <c r="AO28" i="1" s="1"/>
  <c r="C29" i="1"/>
  <c r="AO29" i="1" s="1"/>
  <c r="C30" i="1"/>
  <c r="AO30" i="1" s="1"/>
  <c r="C32" i="1"/>
  <c r="AO32" i="1" s="1"/>
  <c r="C33" i="1"/>
  <c r="AO33" i="1" s="1"/>
  <c r="C34" i="1"/>
  <c r="AO34" i="1" s="1"/>
  <c r="C35" i="1"/>
  <c r="AO35" i="1" s="1"/>
  <c r="C36" i="1"/>
  <c r="AO36" i="1" s="1"/>
  <c r="C37" i="1"/>
  <c r="AO37" i="1" s="1"/>
  <c r="C38" i="1"/>
  <c r="AO38" i="1" s="1"/>
  <c r="C39" i="1"/>
  <c r="AO39" i="1" s="1"/>
  <c r="C40" i="1"/>
  <c r="AO40" i="1" s="1"/>
  <c r="C41" i="1"/>
  <c r="AO41" i="1" s="1"/>
  <c r="C42" i="1"/>
  <c r="AO42" i="1" s="1"/>
  <c r="C43" i="1"/>
  <c r="AO43" i="1" s="1"/>
  <c r="C44" i="1"/>
  <c r="AO44" i="1" s="1"/>
  <c r="C45" i="1"/>
  <c r="AO45" i="1" s="1"/>
  <c r="C46" i="1"/>
  <c r="AO46" i="1" s="1"/>
  <c r="C47" i="1"/>
  <c r="AO47" i="1" s="1"/>
  <c r="C48" i="1"/>
  <c r="AO48" i="1" s="1"/>
  <c r="C49" i="1"/>
  <c r="AO49" i="1" s="1"/>
  <c r="C50" i="1"/>
  <c r="AO50" i="1" s="1"/>
  <c r="C51" i="1"/>
  <c r="AO51" i="1" s="1"/>
  <c r="C52" i="1"/>
  <c r="AO52" i="1" s="1"/>
  <c r="C53" i="1"/>
  <c r="AO53" i="1" s="1"/>
  <c r="C54" i="1"/>
  <c r="AO54" i="1" s="1"/>
  <c r="C55" i="1"/>
  <c r="AO55" i="1" s="1"/>
  <c r="C56" i="1"/>
  <c r="AO56" i="1" s="1"/>
  <c r="C57" i="1"/>
  <c r="AO57" i="1" s="1"/>
  <c r="C58" i="1"/>
  <c r="AO58" i="1" s="1"/>
  <c r="C59" i="1"/>
  <c r="AO59" i="1" s="1"/>
  <c r="C60" i="1"/>
  <c r="AO60" i="1" s="1"/>
  <c r="C61" i="1"/>
  <c r="AO61" i="1" s="1"/>
  <c r="C62" i="1"/>
  <c r="AO62" i="1" s="1"/>
  <c r="C63" i="1"/>
  <c r="AO63" i="1" s="1"/>
  <c r="C64" i="1"/>
  <c r="AO64" i="1" s="1"/>
  <c r="C65" i="1"/>
  <c r="AO65" i="1" s="1"/>
  <c r="C66" i="1"/>
  <c r="AO66" i="1" s="1"/>
  <c r="C67" i="1"/>
  <c r="AO67" i="1" s="1"/>
  <c r="C68" i="1"/>
  <c r="AO68" i="1" s="1"/>
  <c r="C69" i="1"/>
  <c r="AO69" i="1" s="1"/>
  <c r="C70" i="1"/>
  <c r="AO70" i="1" s="1"/>
  <c r="C71" i="1"/>
  <c r="AO71" i="1" s="1"/>
  <c r="C72" i="1"/>
  <c r="AO72" i="1" s="1"/>
  <c r="C73" i="1"/>
  <c r="AO73" i="1" s="1"/>
  <c r="C74" i="1"/>
  <c r="AO74" i="1" s="1"/>
  <c r="C75" i="1"/>
  <c r="AO75" i="1" s="1"/>
  <c r="C76" i="1"/>
  <c r="AO76" i="1" s="1"/>
  <c r="C77" i="1"/>
  <c r="AO77" i="1" s="1"/>
  <c r="C78" i="1"/>
  <c r="AO78" i="1" s="1"/>
  <c r="C79" i="1"/>
  <c r="AO79" i="1" s="1"/>
  <c r="C80" i="1"/>
  <c r="AO80" i="1" s="1"/>
  <c r="C81" i="1"/>
  <c r="AO81" i="1" s="1"/>
  <c r="C82" i="1"/>
  <c r="AO82" i="1" s="1"/>
  <c r="C83" i="1"/>
  <c r="AO83" i="1" s="1"/>
  <c r="C84" i="1"/>
  <c r="AO84" i="1" s="1"/>
  <c r="C85" i="1"/>
  <c r="AO85" i="1" s="1"/>
  <c r="C86" i="1"/>
  <c r="AO86" i="1" s="1"/>
  <c r="C87" i="1"/>
  <c r="AO87" i="1" s="1"/>
  <c r="C88" i="1"/>
  <c r="AO88" i="1" s="1"/>
  <c r="C89" i="1"/>
  <c r="AO89" i="1" s="1"/>
  <c r="C90" i="1"/>
  <c r="AO90" i="1" s="1"/>
  <c r="C91" i="1"/>
  <c r="AO91" i="1" s="1"/>
  <c r="C92" i="1"/>
  <c r="AO92" i="1" s="1"/>
  <c r="C93" i="1"/>
  <c r="AO93" i="1" s="1"/>
  <c r="C94" i="1"/>
  <c r="AO94" i="1" s="1"/>
  <c r="C95" i="1"/>
  <c r="AO95" i="1" s="1"/>
  <c r="C96" i="1"/>
  <c r="AO96" i="1" s="1"/>
  <c r="C97" i="1"/>
  <c r="AO97" i="1" s="1"/>
  <c r="C98" i="1"/>
  <c r="AO98" i="1" s="1"/>
  <c r="C99" i="1"/>
  <c r="AO99" i="1" s="1"/>
  <c r="C100" i="1"/>
  <c r="AO100" i="1" s="1"/>
  <c r="C101" i="1"/>
  <c r="AO101" i="1" s="1"/>
  <c r="C102" i="1"/>
  <c r="AO102" i="1" s="1"/>
  <c r="C103" i="1"/>
  <c r="AO103" i="1" s="1"/>
  <c r="C104" i="1"/>
  <c r="AO104" i="1" s="1"/>
  <c r="C105" i="1"/>
  <c r="AO105" i="1" s="1"/>
  <c r="C106" i="1"/>
  <c r="AO106" i="1" s="1"/>
  <c r="C107" i="1"/>
  <c r="AO107" i="1" s="1"/>
  <c r="C108" i="1"/>
  <c r="AO108" i="1" s="1"/>
  <c r="C109" i="1"/>
  <c r="AO109" i="1" s="1"/>
  <c r="C110" i="1"/>
  <c r="AO110" i="1" s="1"/>
  <c r="C111" i="1"/>
  <c r="AO111" i="1" s="1"/>
  <c r="C112" i="1"/>
  <c r="AO112" i="1" s="1"/>
  <c r="C113" i="1"/>
  <c r="AO113" i="1" s="1"/>
  <c r="C114" i="1"/>
  <c r="AO114" i="1" s="1"/>
  <c r="C115" i="1"/>
  <c r="AO115" i="1" s="1"/>
  <c r="C116" i="1"/>
  <c r="AO116" i="1" s="1"/>
  <c r="C117" i="1"/>
  <c r="AO117" i="1" s="1"/>
  <c r="C118" i="1"/>
  <c r="AO118" i="1" s="1"/>
  <c r="C119" i="1"/>
  <c r="AO119" i="1" s="1"/>
  <c r="C120" i="1"/>
  <c r="AO120" i="1" s="1"/>
  <c r="C121" i="1"/>
  <c r="AO121" i="1" s="1"/>
  <c r="C122" i="1"/>
  <c r="AO122" i="1" s="1"/>
  <c r="C123" i="1"/>
  <c r="AO123" i="1" s="1"/>
  <c r="C124" i="1"/>
  <c r="AO124" i="1" s="1"/>
  <c r="C125" i="1"/>
  <c r="AO125" i="1" s="1"/>
  <c r="C126" i="1"/>
  <c r="AO126" i="1" s="1"/>
  <c r="C127" i="1"/>
  <c r="AO127" i="1" s="1"/>
  <c r="C128" i="1"/>
  <c r="AO128" i="1" s="1"/>
  <c r="C129" i="1"/>
  <c r="AO129" i="1" s="1"/>
  <c r="C130" i="1"/>
  <c r="AO130" i="1" s="1"/>
  <c r="C131" i="1"/>
  <c r="AO131" i="1" s="1"/>
  <c r="C132" i="1"/>
  <c r="AO132" i="1" s="1"/>
  <c r="C133" i="1"/>
  <c r="AO133" i="1" s="1"/>
  <c r="C134" i="1"/>
  <c r="AO134" i="1" s="1"/>
  <c r="C135" i="1"/>
  <c r="AO135" i="1" s="1"/>
  <c r="C136" i="1"/>
  <c r="AO136" i="1" s="1"/>
  <c r="C137" i="1"/>
  <c r="AO137" i="1" s="1"/>
  <c r="C138" i="1"/>
  <c r="AO138" i="1" s="1"/>
  <c r="C139" i="1"/>
  <c r="AO139" i="1" s="1"/>
  <c r="C140" i="1"/>
  <c r="AO140" i="1" s="1"/>
  <c r="C141" i="1"/>
  <c r="AO141" i="1" s="1"/>
  <c r="C142" i="1"/>
  <c r="AO142" i="1" s="1"/>
  <c r="C143" i="1"/>
  <c r="AO143" i="1" s="1"/>
  <c r="C144" i="1"/>
  <c r="AO144" i="1" s="1"/>
  <c r="C145" i="1"/>
  <c r="AO145" i="1" s="1"/>
  <c r="C146" i="1"/>
  <c r="AO146" i="1" s="1"/>
  <c r="C147" i="1"/>
  <c r="AO147" i="1" s="1"/>
  <c r="C148" i="1"/>
  <c r="AO148" i="1" s="1"/>
  <c r="C149" i="1"/>
  <c r="AO149" i="1" s="1"/>
  <c r="C150" i="1"/>
  <c r="AO150" i="1" s="1"/>
  <c r="C151" i="1"/>
  <c r="AO151" i="1" s="1"/>
  <c r="C152" i="1"/>
  <c r="AO152" i="1" s="1"/>
  <c r="C153" i="1"/>
  <c r="AO153" i="1" s="1"/>
  <c r="C154" i="1"/>
  <c r="AO154" i="1" s="1"/>
  <c r="C155" i="1"/>
  <c r="AO155" i="1" s="1"/>
  <c r="C156" i="1"/>
  <c r="AO156" i="1" s="1"/>
  <c r="C157" i="1"/>
  <c r="AO157" i="1" s="1"/>
  <c r="C158" i="1"/>
  <c r="AO158" i="1" s="1"/>
  <c r="C159" i="1"/>
  <c r="AO159" i="1" s="1"/>
  <c r="C160" i="1"/>
  <c r="AO160" i="1" s="1"/>
  <c r="C161" i="1"/>
  <c r="AO161" i="1" s="1"/>
  <c r="C162" i="1"/>
  <c r="AO162" i="1" s="1"/>
  <c r="C163" i="1"/>
  <c r="AO163" i="1" s="1"/>
  <c r="C164" i="1"/>
  <c r="AO164" i="1" s="1"/>
  <c r="C165" i="1"/>
  <c r="AO165" i="1" s="1"/>
  <c r="C166" i="1"/>
  <c r="AO166" i="1" s="1"/>
  <c r="C167" i="1"/>
  <c r="AO167" i="1" s="1"/>
  <c r="C168" i="1"/>
  <c r="AO168" i="1" s="1"/>
  <c r="C169" i="1"/>
  <c r="AO169" i="1" s="1"/>
  <c r="C170" i="1"/>
  <c r="AO170" i="1" s="1"/>
  <c r="C171" i="1"/>
  <c r="AO171" i="1" s="1"/>
  <c r="C172" i="1"/>
  <c r="AO172" i="1" s="1"/>
  <c r="C173" i="1"/>
  <c r="AO173" i="1" s="1"/>
  <c r="C174" i="1"/>
  <c r="AO174" i="1" s="1"/>
  <c r="C175" i="1"/>
  <c r="AO175" i="1" s="1"/>
  <c r="C176" i="1"/>
  <c r="AO176" i="1" s="1"/>
  <c r="C177" i="1"/>
  <c r="AO177" i="1" s="1"/>
  <c r="C178" i="1"/>
  <c r="AO178" i="1" s="1"/>
  <c r="C179" i="1"/>
  <c r="AO179" i="1" s="1"/>
  <c r="C180" i="1"/>
  <c r="AO180" i="1" s="1"/>
  <c r="C181" i="1"/>
  <c r="AO181" i="1" s="1"/>
  <c r="C182" i="1"/>
  <c r="AO182" i="1" s="1"/>
  <c r="C183" i="1"/>
  <c r="AO183" i="1" s="1"/>
  <c r="C184" i="1"/>
  <c r="AO184" i="1" s="1"/>
  <c r="C185" i="1"/>
  <c r="AO185" i="1" s="1"/>
  <c r="C186" i="1"/>
  <c r="AO186" i="1" s="1"/>
  <c r="C187" i="1"/>
  <c r="AO187" i="1" s="1"/>
  <c r="C188" i="1"/>
  <c r="AO188" i="1" s="1"/>
  <c r="C189" i="1"/>
  <c r="AO189" i="1" s="1"/>
  <c r="C190" i="1"/>
  <c r="AO190" i="1" s="1"/>
  <c r="C191" i="1"/>
  <c r="AO191" i="1" s="1"/>
  <c r="C192" i="1"/>
  <c r="AO192" i="1" s="1"/>
  <c r="C193" i="1"/>
  <c r="AO193" i="1" s="1"/>
  <c r="C194" i="1"/>
  <c r="AO194" i="1" s="1"/>
  <c r="C195" i="1"/>
  <c r="AO195" i="1" s="1"/>
  <c r="C196" i="1"/>
  <c r="AO196" i="1" s="1"/>
  <c r="C197" i="1"/>
  <c r="AO197" i="1" s="1"/>
  <c r="C198" i="1"/>
  <c r="AO198" i="1" s="1"/>
  <c r="C199" i="1"/>
  <c r="AO199" i="1" s="1"/>
  <c r="C200" i="1"/>
  <c r="AO200" i="1" s="1"/>
  <c r="AK201" i="1" l="1"/>
  <c r="R203" i="1"/>
  <c r="R202" i="1"/>
  <c r="R204" i="1"/>
  <c r="AK202" i="1"/>
  <c r="R201" i="1"/>
  <c r="AK204" i="1"/>
  <c r="AK203" i="1"/>
  <c r="AD202" i="1"/>
  <c r="K204" i="1"/>
  <c r="K203" i="1"/>
  <c r="K201" i="1"/>
  <c r="K202" i="1"/>
  <c r="AD204" i="1"/>
  <c r="AD201" i="1"/>
  <c r="AD203" i="1"/>
  <c r="AL202" i="1"/>
  <c r="S204" i="1"/>
  <c r="S203" i="1"/>
  <c r="AL201" i="1"/>
  <c r="AL203" i="1"/>
  <c r="S201" i="1"/>
  <c r="S202" i="1"/>
  <c r="AL204" i="1"/>
  <c r="I202" i="1"/>
  <c r="I201" i="1"/>
  <c r="AB204" i="1"/>
  <c r="I203" i="1"/>
  <c r="AB202" i="1"/>
  <c r="AB203" i="1"/>
  <c r="AB201" i="1"/>
  <c r="I204" i="1"/>
  <c r="AC201" i="1"/>
  <c r="J203" i="1"/>
  <c r="J202" i="1"/>
  <c r="J204" i="1"/>
  <c r="AC202" i="1"/>
  <c r="AC203" i="1"/>
  <c r="AC204" i="1"/>
  <c r="J201" i="1"/>
  <c r="D201" i="1"/>
  <c r="W203" i="1"/>
  <c r="D204" i="1"/>
  <c r="D203" i="1"/>
  <c r="W201" i="1"/>
  <c r="W202" i="1"/>
  <c r="D202" i="1"/>
  <c r="W204" i="1"/>
  <c r="AE203" i="1"/>
  <c r="L204" i="1"/>
  <c r="AE202" i="1"/>
  <c r="L201" i="1"/>
  <c r="L202" i="1"/>
  <c r="AE204" i="1"/>
  <c r="AE201" i="1"/>
  <c r="L203" i="1"/>
  <c r="AM203" i="1"/>
  <c r="T204" i="1"/>
  <c r="T201" i="1"/>
  <c r="T202" i="1"/>
  <c r="T203" i="1"/>
  <c r="AM201" i="1"/>
  <c r="AM204" i="1"/>
  <c r="AM202" i="1"/>
  <c r="E201" i="1"/>
  <c r="X204" i="1"/>
  <c r="X201" i="1"/>
  <c r="E204" i="1"/>
  <c r="X202" i="1"/>
  <c r="E202" i="1"/>
  <c r="E203" i="1"/>
  <c r="X203" i="1"/>
  <c r="M201" i="1"/>
  <c r="AF204" i="1"/>
  <c r="AF201" i="1"/>
  <c r="AF203" i="1"/>
  <c r="M202" i="1"/>
  <c r="M203" i="1"/>
  <c r="M204" i="1"/>
  <c r="AF202" i="1"/>
  <c r="F202" i="1"/>
  <c r="F201" i="1"/>
  <c r="Y202" i="1"/>
  <c r="Y201" i="1"/>
  <c r="F203" i="1"/>
  <c r="F204" i="1"/>
  <c r="Y203" i="1"/>
  <c r="Y204" i="1"/>
  <c r="N202" i="1"/>
  <c r="AG202" i="1"/>
  <c r="AG201" i="1"/>
  <c r="AG203" i="1"/>
  <c r="N201" i="1"/>
  <c r="N203" i="1"/>
  <c r="N204" i="1"/>
  <c r="AG204" i="1"/>
  <c r="G203" i="1"/>
  <c r="G201" i="1"/>
  <c r="Z203" i="1"/>
  <c r="Z202" i="1"/>
  <c r="G202" i="1"/>
  <c r="Z201" i="1"/>
  <c r="G204" i="1"/>
  <c r="Z204" i="1"/>
  <c r="O203" i="1"/>
  <c r="AH203" i="1"/>
  <c r="AH202" i="1"/>
  <c r="AH201" i="1"/>
  <c r="O201" i="1"/>
  <c r="AH204" i="1"/>
  <c r="O202" i="1"/>
  <c r="O204" i="1"/>
  <c r="H204" i="1"/>
  <c r="H201" i="1"/>
  <c r="AA204" i="1"/>
  <c r="AA203" i="1"/>
  <c r="H203" i="1"/>
  <c r="AA201" i="1"/>
  <c r="H202" i="1"/>
  <c r="AA202" i="1"/>
  <c r="P204" i="1"/>
  <c r="P201" i="1"/>
  <c r="AI204" i="1"/>
  <c r="AI203" i="1"/>
  <c r="P203" i="1"/>
  <c r="AI202" i="1"/>
  <c r="P202" i="1"/>
  <c r="AI201" i="1"/>
  <c r="Q202" i="1"/>
  <c r="Q201" i="1"/>
  <c r="AJ204" i="1"/>
  <c r="AJ201" i="1"/>
  <c r="Q204" i="1"/>
  <c r="AJ202" i="1"/>
  <c r="Q203" i="1"/>
  <c r="AJ203" i="1"/>
  <c r="AM5" i="1"/>
  <c r="AA10" i="1"/>
  <c r="AA18" i="1"/>
  <c r="AA26" i="1"/>
  <c r="AA34" i="1"/>
  <c r="AA42" i="1"/>
  <c r="AA50" i="1"/>
  <c r="AA58" i="1"/>
  <c r="AA66" i="1"/>
  <c r="AA74" i="1"/>
  <c r="AA82" i="1"/>
  <c r="AA90" i="1"/>
  <c r="AA98" i="1"/>
  <c r="AA106" i="1"/>
  <c r="AA114" i="1"/>
  <c r="AA122" i="1"/>
  <c r="AA130" i="1"/>
  <c r="AA138" i="1"/>
  <c r="AA146" i="1"/>
  <c r="AA154" i="1"/>
  <c r="AA162" i="1"/>
  <c r="AA13" i="1"/>
  <c r="AA21" i="1"/>
  <c r="AA29" i="1"/>
  <c r="AA37" i="1"/>
  <c r="AA45" i="1"/>
  <c r="AA53" i="1"/>
  <c r="AA61" i="1"/>
  <c r="AA69" i="1"/>
  <c r="AA77" i="1"/>
  <c r="AA85" i="1"/>
  <c r="AA93" i="1"/>
  <c r="AA101" i="1"/>
  <c r="AA109" i="1"/>
  <c r="AA117" i="1"/>
  <c r="AA125" i="1"/>
  <c r="AA133" i="1"/>
  <c r="AA141" i="1"/>
  <c r="AA149" i="1"/>
  <c r="AA157" i="1"/>
  <c r="AA8" i="1"/>
  <c r="AA16" i="1"/>
  <c r="AA24" i="1"/>
  <c r="AA32" i="1"/>
  <c r="AA40" i="1"/>
  <c r="AA48" i="1"/>
  <c r="AA56" i="1"/>
  <c r="AA64" i="1"/>
  <c r="AA72" i="1"/>
  <c r="AA80" i="1"/>
  <c r="AA88" i="1"/>
  <c r="AA96" i="1"/>
  <c r="AA104" i="1"/>
  <c r="AA112" i="1"/>
  <c r="AA120" i="1"/>
  <c r="AA128" i="1"/>
  <c r="AA136" i="1"/>
  <c r="AA144" i="1"/>
  <c r="AA152" i="1"/>
  <c r="AA11" i="1"/>
  <c r="AA19" i="1"/>
  <c r="AA27" i="1"/>
  <c r="AA35" i="1"/>
  <c r="AA43" i="1"/>
  <c r="AA51" i="1"/>
  <c r="AA59" i="1"/>
  <c r="AA67" i="1"/>
  <c r="AA75" i="1"/>
  <c r="AA83" i="1"/>
  <c r="AA91" i="1"/>
  <c r="AA99" i="1"/>
  <c r="AA107" i="1"/>
  <c r="AA115" i="1"/>
  <c r="AA123" i="1"/>
  <c r="AA131" i="1"/>
  <c r="AA139" i="1"/>
  <c r="AA147" i="1"/>
  <c r="AA155" i="1"/>
  <c r="AA163" i="1"/>
  <c r="AA6" i="1"/>
  <c r="AA14" i="1"/>
  <c r="AA22" i="1"/>
  <c r="AA30" i="1"/>
  <c r="AA38" i="1"/>
  <c r="AA46" i="1"/>
  <c r="AA54" i="1"/>
  <c r="AA62" i="1"/>
  <c r="AA70" i="1"/>
  <c r="AA78" i="1"/>
  <c r="AA86" i="1"/>
  <c r="AA94" i="1"/>
  <c r="AA102" i="1"/>
  <c r="AA110" i="1"/>
  <c r="AA118" i="1"/>
  <c r="AA126" i="1"/>
  <c r="AA134" i="1"/>
  <c r="AA142" i="1"/>
  <c r="AA150" i="1"/>
  <c r="AA9" i="1"/>
  <c r="AA17" i="1"/>
  <c r="AA25" i="1"/>
  <c r="AA33" i="1"/>
  <c r="AA41" i="1"/>
  <c r="AA49" i="1"/>
  <c r="AA57" i="1"/>
  <c r="AA65" i="1"/>
  <c r="AA73" i="1"/>
  <c r="AA81" i="1"/>
  <c r="AA89" i="1"/>
  <c r="AA97" i="1"/>
  <c r="AA105" i="1"/>
  <c r="AA113" i="1"/>
  <c r="AA121" i="1"/>
  <c r="AA129" i="1"/>
  <c r="AA137" i="1"/>
  <c r="AA145" i="1"/>
  <c r="AA153" i="1"/>
  <c r="AA12" i="1"/>
  <c r="AA20" i="1"/>
  <c r="AA28" i="1"/>
  <c r="AA36" i="1"/>
  <c r="AA44" i="1"/>
  <c r="AA52" i="1"/>
  <c r="AA60" i="1"/>
  <c r="AA68" i="1"/>
  <c r="AA76" i="1"/>
  <c r="AA84" i="1"/>
  <c r="AA92" i="1"/>
  <c r="AA100" i="1"/>
  <c r="AA108" i="1"/>
  <c r="AA116" i="1"/>
  <c r="AA124" i="1"/>
  <c r="AA132" i="1"/>
  <c r="AA140" i="1"/>
  <c r="AA148" i="1"/>
  <c r="AA156" i="1"/>
  <c r="AA7" i="1"/>
  <c r="AA15" i="1"/>
  <c r="AA23" i="1"/>
  <c r="AA31" i="1"/>
  <c r="AA39" i="1"/>
  <c r="AA47" i="1"/>
  <c r="AA55" i="1"/>
  <c r="AA63" i="1"/>
  <c r="AA71" i="1"/>
  <c r="AA79" i="1"/>
  <c r="AA87" i="1"/>
  <c r="AA95" i="1"/>
  <c r="AA103" i="1"/>
  <c r="AA111" i="1"/>
  <c r="AA119" i="1"/>
  <c r="AA127" i="1"/>
  <c r="AA135" i="1"/>
  <c r="AA143" i="1"/>
  <c r="AA151" i="1"/>
  <c r="AA161" i="1"/>
  <c r="AA169" i="1"/>
  <c r="AA177" i="1"/>
  <c r="AA185" i="1"/>
  <c r="AA193" i="1"/>
  <c r="AA164" i="1"/>
  <c r="AA172" i="1"/>
  <c r="AA180" i="1"/>
  <c r="AA158" i="1"/>
  <c r="AA167" i="1"/>
  <c r="AA175" i="1"/>
  <c r="AA183" i="1"/>
  <c r="AA170" i="1"/>
  <c r="AA178" i="1"/>
  <c r="AA186" i="1"/>
  <c r="AA194" i="1"/>
  <c r="AA165" i="1"/>
  <c r="AA173" i="1"/>
  <c r="AA181" i="1"/>
  <c r="AA168" i="1"/>
  <c r="AA176" i="1"/>
  <c r="AA159" i="1"/>
  <c r="AA171" i="1"/>
  <c r="AA179" i="1"/>
  <c r="AA187" i="1"/>
  <c r="AA195" i="1"/>
  <c r="AA160" i="1"/>
  <c r="AA166" i="1"/>
  <c r="AA174" i="1"/>
  <c r="AA182" i="1"/>
  <c r="AA190" i="1"/>
  <c r="AA198" i="1"/>
  <c r="AA188" i="1"/>
  <c r="AA199" i="1"/>
  <c r="AA189" i="1"/>
  <c r="AA200" i="1"/>
  <c r="AA196" i="1"/>
  <c r="AA191" i="1"/>
  <c r="AA184" i="1"/>
  <c r="AA197" i="1"/>
  <c r="AA192" i="1"/>
  <c r="H25" i="1"/>
  <c r="H35" i="1"/>
  <c r="H43" i="1"/>
  <c r="H51" i="1"/>
  <c r="H59" i="1"/>
  <c r="H67" i="1"/>
  <c r="H75" i="1"/>
  <c r="H83" i="1"/>
  <c r="H91" i="1"/>
  <c r="H99" i="1"/>
  <c r="H107" i="1"/>
  <c r="H115" i="1"/>
  <c r="H123" i="1"/>
  <c r="H131" i="1"/>
  <c r="H139" i="1"/>
  <c r="H147" i="1"/>
  <c r="H155" i="1"/>
  <c r="H163" i="1"/>
  <c r="H171" i="1"/>
  <c r="H179" i="1"/>
  <c r="H187" i="1"/>
  <c r="H195" i="1"/>
  <c r="H34" i="1"/>
  <c r="H42" i="1"/>
  <c r="H50" i="1"/>
  <c r="H58" i="1"/>
  <c r="H66" i="1"/>
  <c r="H74" i="1"/>
  <c r="H82" i="1"/>
  <c r="H90" i="1"/>
  <c r="H98" i="1"/>
  <c r="H106" i="1"/>
  <c r="H114" i="1"/>
  <c r="H122" i="1"/>
  <c r="H130" i="1"/>
  <c r="H138" i="1"/>
  <c r="H146" i="1"/>
  <c r="H154" i="1"/>
  <c r="H162" i="1"/>
  <c r="H170" i="1"/>
  <c r="H178" i="1"/>
  <c r="H186" i="1"/>
  <c r="H194" i="1"/>
  <c r="H33" i="1"/>
  <c r="H41" i="1"/>
  <c r="H49" i="1"/>
  <c r="H57" i="1"/>
  <c r="H65" i="1"/>
  <c r="H73" i="1"/>
  <c r="H81" i="1"/>
  <c r="H89" i="1"/>
  <c r="H97" i="1"/>
  <c r="H105" i="1"/>
  <c r="H113" i="1"/>
  <c r="H121" i="1"/>
  <c r="H129" i="1"/>
  <c r="H137" i="1"/>
  <c r="H145" i="1"/>
  <c r="H153" i="1"/>
  <c r="H161" i="1"/>
  <c r="H169" i="1"/>
  <c r="H177" i="1"/>
  <c r="H185" i="1"/>
  <c r="H193" i="1"/>
  <c r="H32" i="1"/>
  <c r="H40" i="1"/>
  <c r="H48" i="1"/>
  <c r="H56" i="1"/>
  <c r="H64" i="1"/>
  <c r="H72" i="1"/>
  <c r="H80" i="1"/>
  <c r="H88" i="1"/>
  <c r="H96" i="1"/>
  <c r="H104" i="1"/>
  <c r="H112" i="1"/>
  <c r="H120" i="1"/>
  <c r="H128" i="1"/>
  <c r="H136" i="1"/>
  <c r="H144" i="1"/>
  <c r="H152" i="1"/>
  <c r="H160" i="1"/>
  <c r="H168" i="1"/>
  <c r="H176" i="1"/>
  <c r="H184" i="1"/>
  <c r="H192" i="1"/>
  <c r="H200" i="1"/>
  <c r="H30" i="1"/>
  <c r="H39" i="1"/>
  <c r="H47" i="1"/>
  <c r="H55" i="1"/>
  <c r="H63" i="1"/>
  <c r="H71" i="1"/>
  <c r="H79" i="1"/>
  <c r="H87" i="1"/>
  <c r="H95" i="1"/>
  <c r="H103" i="1"/>
  <c r="H111" i="1"/>
  <c r="H119" i="1"/>
  <c r="H127" i="1"/>
  <c r="H135" i="1"/>
  <c r="H143" i="1"/>
  <c r="H151" i="1"/>
  <c r="H159" i="1"/>
  <c r="H167" i="1"/>
  <c r="H175" i="1"/>
  <c r="H183" i="1"/>
  <c r="H191" i="1"/>
  <c r="H199" i="1"/>
  <c r="AA5" i="1"/>
  <c r="H29" i="1"/>
  <c r="H38" i="1"/>
  <c r="H46" i="1"/>
  <c r="H54" i="1"/>
  <c r="H62" i="1"/>
  <c r="H70" i="1"/>
  <c r="H78" i="1"/>
  <c r="H86" i="1"/>
  <c r="H94" i="1"/>
  <c r="H102" i="1"/>
  <c r="H110" i="1"/>
  <c r="H118" i="1"/>
  <c r="H126" i="1"/>
  <c r="H134" i="1"/>
  <c r="H142" i="1"/>
  <c r="H150" i="1"/>
  <c r="H158" i="1"/>
  <c r="H166" i="1"/>
  <c r="H174" i="1"/>
  <c r="H182" i="1"/>
  <c r="H190" i="1"/>
  <c r="H198" i="1"/>
  <c r="H28" i="1"/>
  <c r="H37" i="1"/>
  <c r="H45" i="1"/>
  <c r="H53" i="1"/>
  <c r="H61" i="1"/>
  <c r="H69" i="1"/>
  <c r="H77" i="1"/>
  <c r="H85" i="1"/>
  <c r="H93" i="1"/>
  <c r="H101" i="1"/>
  <c r="H109" i="1"/>
  <c r="H117" i="1"/>
  <c r="H125" i="1"/>
  <c r="H133" i="1"/>
  <c r="H141" i="1"/>
  <c r="H149" i="1"/>
  <c r="H157" i="1"/>
  <c r="H165" i="1"/>
  <c r="H173" i="1"/>
  <c r="H181" i="1"/>
  <c r="H189" i="1"/>
  <c r="H197" i="1"/>
  <c r="H26" i="1"/>
  <c r="H36" i="1"/>
  <c r="H44" i="1"/>
  <c r="H52" i="1"/>
  <c r="H60" i="1"/>
  <c r="H68" i="1"/>
  <c r="H76" i="1"/>
  <c r="H84" i="1"/>
  <c r="H92" i="1"/>
  <c r="H100" i="1"/>
  <c r="H108" i="1"/>
  <c r="H116" i="1"/>
  <c r="H124" i="1"/>
  <c r="H132" i="1"/>
  <c r="H140" i="1"/>
  <c r="H148" i="1"/>
  <c r="H156" i="1"/>
  <c r="H164" i="1"/>
  <c r="H172" i="1"/>
  <c r="H180" i="1"/>
  <c r="H188" i="1"/>
  <c r="H196" i="1"/>
  <c r="AI12" i="1"/>
  <c r="AI20" i="1"/>
  <c r="AI28" i="1"/>
  <c r="AI36" i="1"/>
  <c r="AI44" i="1"/>
  <c r="AI52" i="1"/>
  <c r="AI60" i="1"/>
  <c r="AI68" i="1"/>
  <c r="AI76" i="1"/>
  <c r="AI84" i="1"/>
  <c r="AI92" i="1"/>
  <c r="AI100" i="1"/>
  <c r="AI108" i="1"/>
  <c r="AI116" i="1"/>
  <c r="AI124" i="1"/>
  <c r="AI132" i="1"/>
  <c r="AI140" i="1"/>
  <c r="AI148" i="1"/>
  <c r="AI156" i="1"/>
  <c r="AI7" i="1"/>
  <c r="AI15" i="1"/>
  <c r="AI23" i="1"/>
  <c r="AI31" i="1"/>
  <c r="AI39" i="1"/>
  <c r="AI47" i="1"/>
  <c r="AI55" i="1"/>
  <c r="AI63" i="1"/>
  <c r="AI71" i="1"/>
  <c r="AI79" i="1"/>
  <c r="AI87" i="1"/>
  <c r="AI95" i="1"/>
  <c r="AI103" i="1"/>
  <c r="AI111" i="1"/>
  <c r="AI119" i="1"/>
  <c r="AI127" i="1"/>
  <c r="AI135" i="1"/>
  <c r="AI143" i="1"/>
  <c r="AI151" i="1"/>
  <c r="AI159" i="1"/>
  <c r="AI10" i="1"/>
  <c r="AI18" i="1"/>
  <c r="AI26" i="1"/>
  <c r="AI34" i="1"/>
  <c r="AI42" i="1"/>
  <c r="AI50" i="1"/>
  <c r="AI58" i="1"/>
  <c r="AI66" i="1"/>
  <c r="AI74" i="1"/>
  <c r="AI82" i="1"/>
  <c r="AI90" i="1"/>
  <c r="AI98" i="1"/>
  <c r="AI106" i="1"/>
  <c r="AI114" i="1"/>
  <c r="AI122" i="1"/>
  <c r="AI130" i="1"/>
  <c r="AI138" i="1"/>
  <c r="AI146" i="1"/>
  <c r="AI154" i="1"/>
  <c r="AI13" i="1"/>
  <c r="AI21" i="1"/>
  <c r="AI29" i="1"/>
  <c r="AI37" i="1"/>
  <c r="AI45" i="1"/>
  <c r="AI53" i="1"/>
  <c r="AI61" i="1"/>
  <c r="AI69" i="1"/>
  <c r="AI77" i="1"/>
  <c r="AI85" i="1"/>
  <c r="AI93" i="1"/>
  <c r="AI101" i="1"/>
  <c r="AI109" i="1"/>
  <c r="AI117" i="1"/>
  <c r="AI125" i="1"/>
  <c r="AI133" i="1"/>
  <c r="AI141" i="1"/>
  <c r="AI149" i="1"/>
  <c r="AI157" i="1"/>
  <c r="AI8" i="1"/>
  <c r="AI16" i="1"/>
  <c r="AI24" i="1"/>
  <c r="AI32" i="1"/>
  <c r="AI40" i="1"/>
  <c r="AI48" i="1"/>
  <c r="AI56" i="1"/>
  <c r="AI64" i="1"/>
  <c r="AI72" i="1"/>
  <c r="AI80" i="1"/>
  <c r="AI88" i="1"/>
  <c r="AI96" i="1"/>
  <c r="AI104" i="1"/>
  <c r="AI112" i="1"/>
  <c r="AI120" i="1"/>
  <c r="AI128" i="1"/>
  <c r="AI136" i="1"/>
  <c r="AI144" i="1"/>
  <c r="AI152" i="1"/>
  <c r="AI11" i="1"/>
  <c r="AI19" i="1"/>
  <c r="AI27" i="1"/>
  <c r="AI35" i="1"/>
  <c r="AI43" i="1"/>
  <c r="AI51" i="1"/>
  <c r="AI59" i="1"/>
  <c r="AI67" i="1"/>
  <c r="AI75" i="1"/>
  <c r="AI83" i="1"/>
  <c r="AI91" i="1"/>
  <c r="AI99" i="1"/>
  <c r="AI107" i="1"/>
  <c r="AI115" i="1"/>
  <c r="AI123" i="1"/>
  <c r="AI131" i="1"/>
  <c r="AI139" i="1"/>
  <c r="AI147" i="1"/>
  <c r="AI6" i="1"/>
  <c r="AI14" i="1"/>
  <c r="AI22" i="1"/>
  <c r="AI30" i="1"/>
  <c r="AI38" i="1"/>
  <c r="AI46" i="1"/>
  <c r="AI54" i="1"/>
  <c r="AI62" i="1"/>
  <c r="AI70" i="1"/>
  <c r="AI78" i="1"/>
  <c r="AI86" i="1"/>
  <c r="AI94" i="1"/>
  <c r="AI102" i="1"/>
  <c r="AI110" i="1"/>
  <c r="AI118" i="1"/>
  <c r="AI126" i="1"/>
  <c r="AI134" i="1"/>
  <c r="AI142" i="1"/>
  <c r="AI150" i="1"/>
  <c r="AI158" i="1"/>
  <c r="AI9" i="1"/>
  <c r="AI17" i="1"/>
  <c r="AI25" i="1"/>
  <c r="AI33" i="1"/>
  <c r="AI41" i="1"/>
  <c r="AI49" i="1"/>
  <c r="AI57" i="1"/>
  <c r="AI65" i="1"/>
  <c r="AI73" i="1"/>
  <c r="AI81" i="1"/>
  <c r="AI89" i="1"/>
  <c r="AI97" i="1"/>
  <c r="AI105" i="1"/>
  <c r="AI113" i="1"/>
  <c r="AI121" i="1"/>
  <c r="AI129" i="1"/>
  <c r="AI137" i="1"/>
  <c r="AI145" i="1"/>
  <c r="AI153" i="1"/>
  <c r="AI163" i="1"/>
  <c r="AI171" i="1"/>
  <c r="AI179" i="1"/>
  <c r="AI187" i="1"/>
  <c r="AI195" i="1"/>
  <c r="AI166" i="1"/>
  <c r="AI174" i="1"/>
  <c r="AI182" i="1"/>
  <c r="AI162" i="1"/>
  <c r="AI169" i="1"/>
  <c r="AI177" i="1"/>
  <c r="AI155" i="1"/>
  <c r="AI164" i="1"/>
  <c r="AI172" i="1"/>
  <c r="AI180" i="1"/>
  <c r="AI188" i="1"/>
  <c r="AI196" i="1"/>
  <c r="AI160" i="1"/>
  <c r="AI161" i="1"/>
  <c r="AI167" i="1"/>
  <c r="AI175" i="1"/>
  <c r="AI183" i="1"/>
  <c r="AI170" i="1"/>
  <c r="AI178" i="1"/>
  <c r="AI165" i="1"/>
  <c r="AI173" i="1"/>
  <c r="AI181" i="1"/>
  <c r="AI189" i="1"/>
  <c r="AI197" i="1"/>
  <c r="AI168" i="1"/>
  <c r="AI176" i="1"/>
  <c r="AI184" i="1"/>
  <c r="AI192" i="1"/>
  <c r="AI200" i="1"/>
  <c r="AI190" i="1"/>
  <c r="AI185" i="1"/>
  <c r="AI191" i="1"/>
  <c r="AI186" i="1"/>
  <c r="AI198" i="1"/>
  <c r="AI193" i="1"/>
  <c r="AI199" i="1"/>
  <c r="AI194" i="1"/>
  <c r="AI5" i="1"/>
  <c r="Z7" i="1"/>
  <c r="Z15" i="1"/>
  <c r="Z23" i="1"/>
  <c r="Z31" i="1"/>
  <c r="Z39" i="1"/>
  <c r="Z47" i="1"/>
  <c r="Z55" i="1"/>
  <c r="Z63" i="1"/>
  <c r="Z71" i="1"/>
  <c r="Z79" i="1"/>
  <c r="Z87" i="1"/>
  <c r="Z95" i="1"/>
  <c r="Z103" i="1"/>
  <c r="Z111" i="1"/>
  <c r="Z119" i="1"/>
  <c r="Z127" i="1"/>
  <c r="Z135" i="1"/>
  <c r="Z143" i="1"/>
  <c r="Z151" i="1"/>
  <c r="Z159" i="1"/>
  <c r="Z10" i="1"/>
  <c r="Z18" i="1"/>
  <c r="Z26" i="1"/>
  <c r="Z34" i="1"/>
  <c r="Z42" i="1"/>
  <c r="Z50" i="1"/>
  <c r="Z58" i="1"/>
  <c r="Z66" i="1"/>
  <c r="Z74" i="1"/>
  <c r="Z82" i="1"/>
  <c r="Z90" i="1"/>
  <c r="Z98" i="1"/>
  <c r="Z106" i="1"/>
  <c r="Z114" i="1"/>
  <c r="Z122" i="1"/>
  <c r="Z130" i="1"/>
  <c r="Z138" i="1"/>
  <c r="Z146" i="1"/>
  <c r="Z154" i="1"/>
  <c r="Z13" i="1"/>
  <c r="Z21" i="1"/>
  <c r="Z29" i="1"/>
  <c r="Z37" i="1"/>
  <c r="Z45" i="1"/>
  <c r="Z53" i="1"/>
  <c r="Z61" i="1"/>
  <c r="Z69" i="1"/>
  <c r="Z77" i="1"/>
  <c r="Z85" i="1"/>
  <c r="Z93" i="1"/>
  <c r="Z101" i="1"/>
  <c r="Z109" i="1"/>
  <c r="Z117" i="1"/>
  <c r="Z125" i="1"/>
  <c r="Z133" i="1"/>
  <c r="Z141" i="1"/>
  <c r="Z149" i="1"/>
  <c r="Z157" i="1"/>
  <c r="Z8" i="1"/>
  <c r="Z16" i="1"/>
  <c r="Z24" i="1"/>
  <c r="Z32" i="1"/>
  <c r="Z40" i="1"/>
  <c r="Z48" i="1"/>
  <c r="Z56" i="1"/>
  <c r="Z64" i="1"/>
  <c r="Z72" i="1"/>
  <c r="Z80" i="1"/>
  <c r="Z88" i="1"/>
  <c r="Z96" i="1"/>
  <c r="Z104" i="1"/>
  <c r="Z112" i="1"/>
  <c r="Z120" i="1"/>
  <c r="Z128" i="1"/>
  <c r="Z136" i="1"/>
  <c r="Z144" i="1"/>
  <c r="Z152" i="1"/>
  <c r="Z160" i="1"/>
  <c r="Z11" i="1"/>
  <c r="Z19" i="1"/>
  <c r="Z27" i="1"/>
  <c r="Z35" i="1"/>
  <c r="Z43" i="1"/>
  <c r="Z51" i="1"/>
  <c r="Z59" i="1"/>
  <c r="Z67" i="1"/>
  <c r="Z75" i="1"/>
  <c r="Z83" i="1"/>
  <c r="Z91" i="1"/>
  <c r="Z99" i="1"/>
  <c r="Z107" i="1"/>
  <c r="Z115" i="1"/>
  <c r="Z123" i="1"/>
  <c r="Z131" i="1"/>
  <c r="Z139" i="1"/>
  <c r="Z147" i="1"/>
  <c r="Z6" i="1"/>
  <c r="Z14" i="1"/>
  <c r="Z22" i="1"/>
  <c r="Z30" i="1"/>
  <c r="Z38" i="1"/>
  <c r="Z46" i="1"/>
  <c r="Z54" i="1"/>
  <c r="Z62" i="1"/>
  <c r="Z70" i="1"/>
  <c r="Z78" i="1"/>
  <c r="Z86" i="1"/>
  <c r="Z94" i="1"/>
  <c r="Z102" i="1"/>
  <c r="Z110" i="1"/>
  <c r="Z118" i="1"/>
  <c r="Z126" i="1"/>
  <c r="Z134" i="1"/>
  <c r="Z142" i="1"/>
  <c r="Z150" i="1"/>
  <c r="Z9" i="1"/>
  <c r="Z17" i="1"/>
  <c r="Z25" i="1"/>
  <c r="Z33" i="1"/>
  <c r="Z41" i="1"/>
  <c r="Z49" i="1"/>
  <c r="Z57" i="1"/>
  <c r="Z65" i="1"/>
  <c r="Z73" i="1"/>
  <c r="Z81" i="1"/>
  <c r="Z89" i="1"/>
  <c r="Z97" i="1"/>
  <c r="Z105" i="1"/>
  <c r="Z113" i="1"/>
  <c r="Z121" i="1"/>
  <c r="Z129" i="1"/>
  <c r="Z137" i="1"/>
  <c r="Z145" i="1"/>
  <c r="Z153" i="1"/>
  <c r="Z12" i="1"/>
  <c r="Z20" i="1"/>
  <c r="Z28" i="1"/>
  <c r="Z36" i="1"/>
  <c r="Z44" i="1"/>
  <c r="Z52" i="1"/>
  <c r="Z60" i="1"/>
  <c r="Z68" i="1"/>
  <c r="Z76" i="1"/>
  <c r="Z84" i="1"/>
  <c r="Z92" i="1"/>
  <c r="Z100" i="1"/>
  <c r="Z108" i="1"/>
  <c r="Z116" i="1"/>
  <c r="Z124" i="1"/>
  <c r="Z132" i="1"/>
  <c r="Z140" i="1"/>
  <c r="Z148" i="1"/>
  <c r="Z156" i="1"/>
  <c r="Z166" i="1"/>
  <c r="Z174" i="1"/>
  <c r="Z182" i="1"/>
  <c r="Z190" i="1"/>
  <c r="Z198" i="1"/>
  <c r="Z161" i="1"/>
  <c r="Z169" i="1"/>
  <c r="Z177" i="1"/>
  <c r="Z185" i="1"/>
  <c r="Z164" i="1"/>
  <c r="Z172" i="1"/>
  <c r="Z180" i="1"/>
  <c r="Z158" i="1"/>
  <c r="Z167" i="1"/>
  <c r="Z175" i="1"/>
  <c r="Z183" i="1"/>
  <c r="Z191" i="1"/>
  <c r="Z199" i="1"/>
  <c r="Z155" i="1"/>
  <c r="Z170" i="1"/>
  <c r="Z178" i="1"/>
  <c r="Z163" i="1"/>
  <c r="Z165" i="1"/>
  <c r="Z173" i="1"/>
  <c r="Z181" i="1"/>
  <c r="Z168" i="1"/>
  <c r="Z176" i="1"/>
  <c r="Z184" i="1"/>
  <c r="Z192" i="1"/>
  <c r="Z200" i="1"/>
  <c r="Z162" i="1"/>
  <c r="Z171" i="1"/>
  <c r="Z179" i="1"/>
  <c r="Z187" i="1"/>
  <c r="Z195" i="1"/>
  <c r="Z193" i="1"/>
  <c r="Z188" i="1"/>
  <c r="Z194" i="1"/>
  <c r="Z189" i="1"/>
  <c r="Z196" i="1"/>
  <c r="Z186" i="1"/>
  <c r="Z197" i="1"/>
  <c r="G26" i="1"/>
  <c r="G36" i="1"/>
  <c r="G44" i="1"/>
  <c r="G52" i="1"/>
  <c r="G60" i="1"/>
  <c r="G68" i="1"/>
  <c r="G76" i="1"/>
  <c r="G84" i="1"/>
  <c r="G92" i="1"/>
  <c r="G100" i="1"/>
  <c r="G108" i="1"/>
  <c r="G116" i="1"/>
  <c r="G124" i="1"/>
  <c r="G132" i="1"/>
  <c r="G140" i="1"/>
  <c r="G148" i="1"/>
  <c r="G156" i="1"/>
  <c r="G164" i="1"/>
  <c r="G172" i="1"/>
  <c r="G180" i="1"/>
  <c r="G188" i="1"/>
  <c r="G196" i="1"/>
  <c r="G25" i="1"/>
  <c r="G35" i="1"/>
  <c r="G43" i="1"/>
  <c r="G51" i="1"/>
  <c r="G59" i="1"/>
  <c r="G67" i="1"/>
  <c r="G75" i="1"/>
  <c r="G83" i="1"/>
  <c r="G91" i="1"/>
  <c r="G99" i="1"/>
  <c r="G107" i="1"/>
  <c r="G115" i="1"/>
  <c r="G123" i="1"/>
  <c r="G131" i="1"/>
  <c r="G139" i="1"/>
  <c r="G147" i="1"/>
  <c r="G155" i="1"/>
  <c r="G163" i="1"/>
  <c r="G171" i="1"/>
  <c r="G179" i="1"/>
  <c r="G187" i="1"/>
  <c r="G195" i="1"/>
  <c r="G34" i="1"/>
  <c r="G42" i="1"/>
  <c r="G50" i="1"/>
  <c r="G58" i="1"/>
  <c r="G66" i="1"/>
  <c r="G74" i="1"/>
  <c r="G82" i="1"/>
  <c r="G90" i="1"/>
  <c r="G98" i="1"/>
  <c r="G106" i="1"/>
  <c r="G114" i="1"/>
  <c r="G122" i="1"/>
  <c r="G130" i="1"/>
  <c r="G138" i="1"/>
  <c r="G146" i="1"/>
  <c r="G154" i="1"/>
  <c r="G162" i="1"/>
  <c r="G170" i="1"/>
  <c r="G178" i="1"/>
  <c r="G186" i="1"/>
  <c r="G194" i="1"/>
  <c r="G33" i="1"/>
  <c r="G41" i="1"/>
  <c r="G49" i="1"/>
  <c r="G57" i="1"/>
  <c r="G65" i="1"/>
  <c r="G73" i="1"/>
  <c r="G81" i="1"/>
  <c r="G89" i="1"/>
  <c r="G97" i="1"/>
  <c r="G105" i="1"/>
  <c r="G113" i="1"/>
  <c r="G121" i="1"/>
  <c r="G129" i="1"/>
  <c r="G137" i="1"/>
  <c r="G145" i="1"/>
  <c r="G153" i="1"/>
  <c r="G161" i="1"/>
  <c r="G169" i="1"/>
  <c r="G177" i="1"/>
  <c r="G185" i="1"/>
  <c r="G193" i="1"/>
  <c r="G32" i="1"/>
  <c r="G40" i="1"/>
  <c r="G48" i="1"/>
  <c r="G56" i="1"/>
  <c r="G64" i="1"/>
  <c r="G72" i="1"/>
  <c r="G80" i="1"/>
  <c r="G88" i="1"/>
  <c r="G96" i="1"/>
  <c r="G104" i="1"/>
  <c r="G112" i="1"/>
  <c r="G120" i="1"/>
  <c r="G128" i="1"/>
  <c r="G136" i="1"/>
  <c r="G144" i="1"/>
  <c r="G152" i="1"/>
  <c r="G160" i="1"/>
  <c r="G168" i="1"/>
  <c r="G176" i="1"/>
  <c r="G184" i="1"/>
  <c r="G192" i="1"/>
  <c r="G200" i="1"/>
  <c r="G30" i="1"/>
  <c r="G39" i="1"/>
  <c r="G47" i="1"/>
  <c r="G55" i="1"/>
  <c r="G63" i="1"/>
  <c r="G71" i="1"/>
  <c r="G79" i="1"/>
  <c r="G87" i="1"/>
  <c r="G95" i="1"/>
  <c r="G103" i="1"/>
  <c r="G111" i="1"/>
  <c r="G119" i="1"/>
  <c r="G127" i="1"/>
  <c r="G135" i="1"/>
  <c r="G143" i="1"/>
  <c r="G151" i="1"/>
  <c r="G159" i="1"/>
  <c r="G167" i="1"/>
  <c r="G175" i="1"/>
  <c r="G183" i="1"/>
  <c r="G191" i="1"/>
  <c r="G199" i="1"/>
  <c r="Z5" i="1"/>
  <c r="G29" i="1"/>
  <c r="G38" i="1"/>
  <c r="G46" i="1"/>
  <c r="G54" i="1"/>
  <c r="G62" i="1"/>
  <c r="G70" i="1"/>
  <c r="G78" i="1"/>
  <c r="G86" i="1"/>
  <c r="G94" i="1"/>
  <c r="G102" i="1"/>
  <c r="G110" i="1"/>
  <c r="G118" i="1"/>
  <c r="G126" i="1"/>
  <c r="G134" i="1"/>
  <c r="G142" i="1"/>
  <c r="G150" i="1"/>
  <c r="G158" i="1"/>
  <c r="G166" i="1"/>
  <c r="G174" i="1"/>
  <c r="G182" i="1"/>
  <c r="G190" i="1"/>
  <c r="G198" i="1"/>
  <c r="G28" i="1"/>
  <c r="G37" i="1"/>
  <c r="G45" i="1"/>
  <c r="G53" i="1"/>
  <c r="G61" i="1"/>
  <c r="G69" i="1"/>
  <c r="G77" i="1"/>
  <c r="G85" i="1"/>
  <c r="G93" i="1"/>
  <c r="G101" i="1"/>
  <c r="G109" i="1"/>
  <c r="G117" i="1"/>
  <c r="G125" i="1"/>
  <c r="G133" i="1"/>
  <c r="G141" i="1"/>
  <c r="G149" i="1"/>
  <c r="G157" i="1"/>
  <c r="G165" i="1"/>
  <c r="G173" i="1"/>
  <c r="G181" i="1"/>
  <c r="G189" i="1"/>
  <c r="G197" i="1"/>
  <c r="Y12" i="1"/>
  <c r="Y20" i="1"/>
  <c r="Y28" i="1"/>
  <c r="Y36" i="1"/>
  <c r="Y44" i="1"/>
  <c r="Y52" i="1"/>
  <c r="Y60" i="1"/>
  <c r="Y68" i="1"/>
  <c r="Y76" i="1"/>
  <c r="Y84" i="1"/>
  <c r="Y92" i="1"/>
  <c r="Y100" i="1"/>
  <c r="Y108" i="1"/>
  <c r="Y116" i="1"/>
  <c r="Y124" i="1"/>
  <c r="Y132" i="1"/>
  <c r="Y140" i="1"/>
  <c r="Y148" i="1"/>
  <c r="Y156" i="1"/>
  <c r="Y7" i="1"/>
  <c r="Y15" i="1"/>
  <c r="Y23" i="1"/>
  <c r="Y31" i="1"/>
  <c r="Y39" i="1"/>
  <c r="Y47" i="1"/>
  <c r="Y55" i="1"/>
  <c r="Y63" i="1"/>
  <c r="Y71" i="1"/>
  <c r="Y79" i="1"/>
  <c r="Y87" i="1"/>
  <c r="Y95" i="1"/>
  <c r="Y103" i="1"/>
  <c r="Y111" i="1"/>
  <c r="Y119" i="1"/>
  <c r="Y127" i="1"/>
  <c r="Y135" i="1"/>
  <c r="Y143" i="1"/>
  <c r="Y151" i="1"/>
  <c r="Y159" i="1"/>
  <c r="Y10" i="1"/>
  <c r="Y18" i="1"/>
  <c r="Y26" i="1"/>
  <c r="Y34" i="1"/>
  <c r="Y42" i="1"/>
  <c r="Y50" i="1"/>
  <c r="Y58" i="1"/>
  <c r="Y66" i="1"/>
  <c r="Y74" i="1"/>
  <c r="Y82" i="1"/>
  <c r="Y90" i="1"/>
  <c r="Y98" i="1"/>
  <c r="Y106" i="1"/>
  <c r="Y114" i="1"/>
  <c r="Y122" i="1"/>
  <c r="Y130" i="1"/>
  <c r="Y138" i="1"/>
  <c r="Y146" i="1"/>
  <c r="Y154" i="1"/>
  <c r="Y13" i="1"/>
  <c r="Y21" i="1"/>
  <c r="Y29" i="1"/>
  <c r="Y37" i="1"/>
  <c r="Y45" i="1"/>
  <c r="Y53" i="1"/>
  <c r="Y61" i="1"/>
  <c r="Y69" i="1"/>
  <c r="Y77" i="1"/>
  <c r="Y85" i="1"/>
  <c r="Y93" i="1"/>
  <c r="Y101" i="1"/>
  <c r="Y109" i="1"/>
  <c r="Y117" i="1"/>
  <c r="Y125" i="1"/>
  <c r="Y133" i="1"/>
  <c r="Y141" i="1"/>
  <c r="Y149" i="1"/>
  <c r="Y157" i="1"/>
  <c r="Y8" i="1"/>
  <c r="Y16" i="1"/>
  <c r="Y24" i="1"/>
  <c r="Y32" i="1"/>
  <c r="Y40" i="1"/>
  <c r="Y48" i="1"/>
  <c r="Y56" i="1"/>
  <c r="Y64" i="1"/>
  <c r="Y72" i="1"/>
  <c r="Y80" i="1"/>
  <c r="Y88" i="1"/>
  <c r="Y96" i="1"/>
  <c r="Y104" i="1"/>
  <c r="Y112" i="1"/>
  <c r="Y120" i="1"/>
  <c r="Y128" i="1"/>
  <c r="Y136" i="1"/>
  <c r="Y144" i="1"/>
  <c r="Y152" i="1"/>
  <c r="Y11" i="1"/>
  <c r="Y19" i="1"/>
  <c r="Y27" i="1"/>
  <c r="Y35" i="1"/>
  <c r="Y43" i="1"/>
  <c r="Y51" i="1"/>
  <c r="Y59" i="1"/>
  <c r="Y67" i="1"/>
  <c r="Y75" i="1"/>
  <c r="Y83" i="1"/>
  <c r="Y91" i="1"/>
  <c r="Y99" i="1"/>
  <c r="Y107" i="1"/>
  <c r="Y115" i="1"/>
  <c r="Y123" i="1"/>
  <c r="Y131" i="1"/>
  <c r="Y139" i="1"/>
  <c r="Y147" i="1"/>
  <c r="Y6" i="1"/>
  <c r="Y14" i="1"/>
  <c r="Y22" i="1"/>
  <c r="Y30" i="1"/>
  <c r="Y38" i="1"/>
  <c r="Y46" i="1"/>
  <c r="Y54" i="1"/>
  <c r="Y62" i="1"/>
  <c r="Y70" i="1"/>
  <c r="Y78" i="1"/>
  <c r="Y86" i="1"/>
  <c r="Y94" i="1"/>
  <c r="Y102" i="1"/>
  <c r="Y110" i="1"/>
  <c r="Y118" i="1"/>
  <c r="Y126" i="1"/>
  <c r="Y134" i="1"/>
  <c r="Y142" i="1"/>
  <c r="Y150" i="1"/>
  <c r="Y158" i="1"/>
  <c r="Y9" i="1"/>
  <c r="Y17" i="1"/>
  <c r="Y25" i="1"/>
  <c r="Y33" i="1"/>
  <c r="Y41" i="1"/>
  <c r="Y49" i="1"/>
  <c r="Y57" i="1"/>
  <c r="Y65" i="1"/>
  <c r="Y73" i="1"/>
  <c r="Y81" i="1"/>
  <c r="Y89" i="1"/>
  <c r="Y97" i="1"/>
  <c r="Y105" i="1"/>
  <c r="Y113" i="1"/>
  <c r="Y121" i="1"/>
  <c r="Y129" i="1"/>
  <c r="Y137" i="1"/>
  <c r="Y145" i="1"/>
  <c r="Y153" i="1"/>
  <c r="Y160" i="1"/>
  <c r="Y162" i="1"/>
  <c r="Y171" i="1"/>
  <c r="Y179" i="1"/>
  <c r="Y187" i="1"/>
  <c r="Y195" i="1"/>
  <c r="Y166" i="1"/>
  <c r="Y174" i="1"/>
  <c r="Y182" i="1"/>
  <c r="Y161" i="1"/>
  <c r="Y169" i="1"/>
  <c r="Y177" i="1"/>
  <c r="Y164" i="1"/>
  <c r="Y172" i="1"/>
  <c r="Y180" i="1"/>
  <c r="Y188" i="1"/>
  <c r="Y196" i="1"/>
  <c r="Y167" i="1"/>
  <c r="Y175" i="1"/>
  <c r="Y183" i="1"/>
  <c r="Y155" i="1"/>
  <c r="Y170" i="1"/>
  <c r="Y178" i="1"/>
  <c r="Y163" i="1"/>
  <c r="Y165" i="1"/>
  <c r="Y173" i="1"/>
  <c r="Y181" i="1"/>
  <c r="Y189" i="1"/>
  <c r="Y197" i="1"/>
  <c r="Y168" i="1"/>
  <c r="Y176" i="1"/>
  <c r="Y184" i="1"/>
  <c r="Y192" i="1"/>
  <c r="Y200" i="1"/>
  <c r="Y198" i="1"/>
  <c r="Y193" i="1"/>
  <c r="Y199" i="1"/>
  <c r="Y194" i="1"/>
  <c r="Y185" i="1"/>
  <c r="Y190" i="1"/>
  <c r="Y191" i="1"/>
  <c r="Y186" i="1"/>
  <c r="F28" i="1"/>
  <c r="F37" i="1"/>
  <c r="F45" i="1"/>
  <c r="F53" i="1"/>
  <c r="F61" i="1"/>
  <c r="F69" i="1"/>
  <c r="F77" i="1"/>
  <c r="F85" i="1"/>
  <c r="F93" i="1"/>
  <c r="F101" i="1"/>
  <c r="F109" i="1"/>
  <c r="F117" i="1"/>
  <c r="F125" i="1"/>
  <c r="F133" i="1"/>
  <c r="F141" i="1"/>
  <c r="F149" i="1"/>
  <c r="F157" i="1"/>
  <c r="F165" i="1"/>
  <c r="F173" i="1"/>
  <c r="F181" i="1"/>
  <c r="F189" i="1"/>
  <c r="F197" i="1"/>
  <c r="F26" i="1"/>
  <c r="F36" i="1"/>
  <c r="F44" i="1"/>
  <c r="F52" i="1"/>
  <c r="F60" i="1"/>
  <c r="F68" i="1"/>
  <c r="F76" i="1"/>
  <c r="F84" i="1"/>
  <c r="F92" i="1"/>
  <c r="F100" i="1"/>
  <c r="F108" i="1"/>
  <c r="F116" i="1"/>
  <c r="F124" i="1"/>
  <c r="F132" i="1"/>
  <c r="F140" i="1"/>
  <c r="F148" i="1"/>
  <c r="F156" i="1"/>
  <c r="F164" i="1"/>
  <c r="F172" i="1"/>
  <c r="F180" i="1"/>
  <c r="F188" i="1"/>
  <c r="F196" i="1"/>
  <c r="F25" i="1"/>
  <c r="F35" i="1"/>
  <c r="F43" i="1"/>
  <c r="F51" i="1"/>
  <c r="F59" i="1"/>
  <c r="F67" i="1"/>
  <c r="F75" i="1"/>
  <c r="F83" i="1"/>
  <c r="F91" i="1"/>
  <c r="F99" i="1"/>
  <c r="F107" i="1"/>
  <c r="F115" i="1"/>
  <c r="F123" i="1"/>
  <c r="F131" i="1"/>
  <c r="F139" i="1"/>
  <c r="F147" i="1"/>
  <c r="F155" i="1"/>
  <c r="F163" i="1"/>
  <c r="F171" i="1"/>
  <c r="F179" i="1"/>
  <c r="F187" i="1"/>
  <c r="F195" i="1"/>
  <c r="F34" i="1"/>
  <c r="F42" i="1"/>
  <c r="F50" i="1"/>
  <c r="F58" i="1"/>
  <c r="F66" i="1"/>
  <c r="F74" i="1"/>
  <c r="F82" i="1"/>
  <c r="F90" i="1"/>
  <c r="F98" i="1"/>
  <c r="F106" i="1"/>
  <c r="F114" i="1"/>
  <c r="F122" i="1"/>
  <c r="F130" i="1"/>
  <c r="F138" i="1"/>
  <c r="F146" i="1"/>
  <c r="F154" i="1"/>
  <c r="F162" i="1"/>
  <c r="F170" i="1"/>
  <c r="F178" i="1"/>
  <c r="F186" i="1"/>
  <c r="F194" i="1"/>
  <c r="F33" i="1"/>
  <c r="F41" i="1"/>
  <c r="F49" i="1"/>
  <c r="F57" i="1"/>
  <c r="F65" i="1"/>
  <c r="F73" i="1"/>
  <c r="F81" i="1"/>
  <c r="F89" i="1"/>
  <c r="F97" i="1"/>
  <c r="F105" i="1"/>
  <c r="F113" i="1"/>
  <c r="F121" i="1"/>
  <c r="F129" i="1"/>
  <c r="F137" i="1"/>
  <c r="F145" i="1"/>
  <c r="F153" i="1"/>
  <c r="F161" i="1"/>
  <c r="F169" i="1"/>
  <c r="F177" i="1"/>
  <c r="F185" i="1"/>
  <c r="F193" i="1"/>
  <c r="F32" i="1"/>
  <c r="F40" i="1"/>
  <c r="F48" i="1"/>
  <c r="F56" i="1"/>
  <c r="F64" i="1"/>
  <c r="F72" i="1"/>
  <c r="F80" i="1"/>
  <c r="F88" i="1"/>
  <c r="F96" i="1"/>
  <c r="F104" i="1"/>
  <c r="F112" i="1"/>
  <c r="F120" i="1"/>
  <c r="F128" i="1"/>
  <c r="F136" i="1"/>
  <c r="F144" i="1"/>
  <c r="F152" i="1"/>
  <c r="F160" i="1"/>
  <c r="F168" i="1"/>
  <c r="F176" i="1"/>
  <c r="F184" i="1"/>
  <c r="F192" i="1"/>
  <c r="F200" i="1"/>
  <c r="F30" i="1"/>
  <c r="F39" i="1"/>
  <c r="F47" i="1"/>
  <c r="F55" i="1"/>
  <c r="F63" i="1"/>
  <c r="F71" i="1"/>
  <c r="F79" i="1"/>
  <c r="F87" i="1"/>
  <c r="F95" i="1"/>
  <c r="F103" i="1"/>
  <c r="F111" i="1"/>
  <c r="F119" i="1"/>
  <c r="F127" i="1"/>
  <c r="F135" i="1"/>
  <c r="F143" i="1"/>
  <c r="F151" i="1"/>
  <c r="F159" i="1"/>
  <c r="F167" i="1"/>
  <c r="F175" i="1"/>
  <c r="F183" i="1"/>
  <c r="F191" i="1"/>
  <c r="F199" i="1"/>
  <c r="Y5" i="1"/>
  <c r="F29" i="1"/>
  <c r="F38" i="1"/>
  <c r="F46" i="1"/>
  <c r="F54" i="1"/>
  <c r="F62" i="1"/>
  <c r="F70" i="1"/>
  <c r="F78" i="1"/>
  <c r="F86" i="1"/>
  <c r="F94" i="1"/>
  <c r="F102" i="1"/>
  <c r="F110" i="1"/>
  <c r="F118" i="1"/>
  <c r="F126" i="1"/>
  <c r="F134" i="1"/>
  <c r="F142" i="1"/>
  <c r="F150" i="1"/>
  <c r="F158" i="1"/>
  <c r="F166" i="1"/>
  <c r="F174" i="1"/>
  <c r="F182" i="1"/>
  <c r="F190" i="1"/>
  <c r="F198" i="1"/>
  <c r="X9" i="1"/>
  <c r="X17" i="1"/>
  <c r="X25" i="1"/>
  <c r="X33" i="1"/>
  <c r="X41" i="1"/>
  <c r="X49" i="1"/>
  <c r="X57" i="1"/>
  <c r="X65" i="1"/>
  <c r="X73" i="1"/>
  <c r="X81" i="1"/>
  <c r="X89" i="1"/>
  <c r="X97" i="1"/>
  <c r="X105" i="1"/>
  <c r="X113" i="1"/>
  <c r="X121" i="1"/>
  <c r="X129" i="1"/>
  <c r="X137" i="1"/>
  <c r="X145" i="1"/>
  <c r="X153" i="1"/>
  <c r="X161" i="1"/>
  <c r="X12" i="1"/>
  <c r="X20" i="1"/>
  <c r="X28" i="1"/>
  <c r="X36" i="1"/>
  <c r="X44" i="1"/>
  <c r="X52" i="1"/>
  <c r="X60" i="1"/>
  <c r="X68" i="1"/>
  <c r="X76" i="1"/>
  <c r="X84" i="1"/>
  <c r="X92" i="1"/>
  <c r="X100" i="1"/>
  <c r="X108" i="1"/>
  <c r="X116" i="1"/>
  <c r="X124" i="1"/>
  <c r="X132" i="1"/>
  <c r="X140" i="1"/>
  <c r="X148" i="1"/>
  <c r="X156" i="1"/>
  <c r="X7" i="1"/>
  <c r="X15" i="1"/>
  <c r="X23" i="1"/>
  <c r="X31" i="1"/>
  <c r="X39" i="1"/>
  <c r="X47" i="1"/>
  <c r="X55" i="1"/>
  <c r="X63" i="1"/>
  <c r="X71" i="1"/>
  <c r="X79" i="1"/>
  <c r="X87" i="1"/>
  <c r="X95" i="1"/>
  <c r="X103" i="1"/>
  <c r="X111" i="1"/>
  <c r="X119" i="1"/>
  <c r="X127" i="1"/>
  <c r="X135" i="1"/>
  <c r="X143" i="1"/>
  <c r="X151" i="1"/>
  <c r="X10" i="1"/>
  <c r="X18" i="1"/>
  <c r="X26" i="1"/>
  <c r="X34" i="1"/>
  <c r="X42" i="1"/>
  <c r="X50" i="1"/>
  <c r="X58" i="1"/>
  <c r="X66" i="1"/>
  <c r="X74" i="1"/>
  <c r="X82" i="1"/>
  <c r="X90" i="1"/>
  <c r="X98" i="1"/>
  <c r="X106" i="1"/>
  <c r="X114" i="1"/>
  <c r="X122" i="1"/>
  <c r="X130" i="1"/>
  <c r="X138" i="1"/>
  <c r="X146" i="1"/>
  <c r="X154" i="1"/>
  <c r="X162" i="1"/>
  <c r="X13" i="1"/>
  <c r="X21" i="1"/>
  <c r="X29" i="1"/>
  <c r="X37" i="1"/>
  <c r="X45" i="1"/>
  <c r="X53" i="1"/>
  <c r="X61" i="1"/>
  <c r="X69" i="1"/>
  <c r="X77" i="1"/>
  <c r="X85" i="1"/>
  <c r="X93" i="1"/>
  <c r="X101" i="1"/>
  <c r="X109" i="1"/>
  <c r="X117" i="1"/>
  <c r="X125" i="1"/>
  <c r="X133" i="1"/>
  <c r="X141" i="1"/>
  <c r="X149" i="1"/>
  <c r="X8" i="1"/>
  <c r="X16" i="1"/>
  <c r="X24" i="1"/>
  <c r="X32" i="1"/>
  <c r="X40" i="1"/>
  <c r="X48" i="1"/>
  <c r="X56" i="1"/>
  <c r="X64" i="1"/>
  <c r="X72" i="1"/>
  <c r="X80" i="1"/>
  <c r="X88" i="1"/>
  <c r="X96" i="1"/>
  <c r="X104" i="1"/>
  <c r="X112" i="1"/>
  <c r="X120" i="1"/>
  <c r="X128" i="1"/>
  <c r="X136" i="1"/>
  <c r="X144" i="1"/>
  <c r="X152" i="1"/>
  <c r="X11" i="1"/>
  <c r="X19" i="1"/>
  <c r="X27" i="1"/>
  <c r="X35" i="1"/>
  <c r="X43" i="1"/>
  <c r="X51" i="1"/>
  <c r="X59" i="1"/>
  <c r="X67" i="1"/>
  <c r="X75" i="1"/>
  <c r="X83" i="1"/>
  <c r="X91" i="1"/>
  <c r="X99" i="1"/>
  <c r="X107" i="1"/>
  <c r="X115" i="1"/>
  <c r="X123" i="1"/>
  <c r="X131" i="1"/>
  <c r="X139" i="1"/>
  <c r="X147" i="1"/>
  <c r="X155" i="1"/>
  <c r="X6" i="1"/>
  <c r="X14" i="1"/>
  <c r="X22" i="1"/>
  <c r="X30" i="1"/>
  <c r="X38" i="1"/>
  <c r="X46" i="1"/>
  <c r="X54" i="1"/>
  <c r="X62" i="1"/>
  <c r="X70" i="1"/>
  <c r="X78" i="1"/>
  <c r="X86" i="1"/>
  <c r="X94" i="1"/>
  <c r="X102" i="1"/>
  <c r="X110" i="1"/>
  <c r="X118" i="1"/>
  <c r="X126" i="1"/>
  <c r="X134" i="1"/>
  <c r="X142" i="1"/>
  <c r="X150" i="1"/>
  <c r="X158" i="1"/>
  <c r="X168" i="1"/>
  <c r="X176" i="1"/>
  <c r="X184" i="1"/>
  <c r="X192" i="1"/>
  <c r="X200" i="1"/>
  <c r="X160" i="1"/>
  <c r="X171" i="1"/>
  <c r="X179" i="1"/>
  <c r="X166" i="1"/>
  <c r="X174" i="1"/>
  <c r="X182" i="1"/>
  <c r="X169" i="1"/>
  <c r="X177" i="1"/>
  <c r="X185" i="1"/>
  <c r="X193" i="1"/>
  <c r="X164" i="1"/>
  <c r="X172" i="1"/>
  <c r="X180" i="1"/>
  <c r="X167" i="1"/>
  <c r="X175" i="1"/>
  <c r="X183" i="1"/>
  <c r="X157" i="1"/>
  <c r="X170" i="1"/>
  <c r="X178" i="1"/>
  <c r="X186" i="1"/>
  <c r="X194" i="1"/>
  <c r="X159" i="1"/>
  <c r="X163" i="1"/>
  <c r="X165" i="1"/>
  <c r="X173" i="1"/>
  <c r="X181" i="1"/>
  <c r="X189" i="1"/>
  <c r="X197" i="1"/>
  <c r="X187" i="1"/>
  <c r="X198" i="1"/>
  <c r="X188" i="1"/>
  <c r="X199" i="1"/>
  <c r="X195" i="1"/>
  <c r="X190" i="1"/>
  <c r="X196" i="1"/>
  <c r="X191" i="1"/>
  <c r="X5" i="1"/>
  <c r="E29" i="1"/>
  <c r="E38" i="1"/>
  <c r="E46" i="1"/>
  <c r="E54" i="1"/>
  <c r="E62" i="1"/>
  <c r="E70" i="1"/>
  <c r="E78" i="1"/>
  <c r="E86" i="1"/>
  <c r="E94" i="1"/>
  <c r="E102" i="1"/>
  <c r="E110" i="1"/>
  <c r="E118" i="1"/>
  <c r="E126" i="1"/>
  <c r="E134" i="1"/>
  <c r="E142" i="1"/>
  <c r="E150" i="1"/>
  <c r="E158" i="1"/>
  <c r="E166" i="1"/>
  <c r="E174" i="1"/>
  <c r="E182" i="1"/>
  <c r="E190" i="1"/>
  <c r="E198" i="1"/>
  <c r="E28" i="1"/>
  <c r="E37" i="1"/>
  <c r="E45" i="1"/>
  <c r="E53" i="1"/>
  <c r="E61" i="1"/>
  <c r="E69" i="1"/>
  <c r="E77" i="1"/>
  <c r="E85" i="1"/>
  <c r="E93" i="1"/>
  <c r="E101" i="1"/>
  <c r="E109" i="1"/>
  <c r="E117" i="1"/>
  <c r="E125" i="1"/>
  <c r="E133" i="1"/>
  <c r="E141" i="1"/>
  <c r="E149" i="1"/>
  <c r="E157" i="1"/>
  <c r="E165" i="1"/>
  <c r="E173" i="1"/>
  <c r="E181" i="1"/>
  <c r="E189" i="1"/>
  <c r="E197" i="1"/>
  <c r="E26" i="1"/>
  <c r="E36" i="1"/>
  <c r="E44" i="1"/>
  <c r="E52" i="1"/>
  <c r="E60" i="1"/>
  <c r="E68" i="1"/>
  <c r="E76" i="1"/>
  <c r="E84" i="1"/>
  <c r="E92" i="1"/>
  <c r="E100" i="1"/>
  <c r="E108" i="1"/>
  <c r="E116" i="1"/>
  <c r="E124" i="1"/>
  <c r="E132" i="1"/>
  <c r="E140" i="1"/>
  <c r="E148" i="1"/>
  <c r="E156" i="1"/>
  <c r="E164" i="1"/>
  <c r="E172" i="1"/>
  <c r="E180" i="1"/>
  <c r="E188" i="1"/>
  <c r="E196" i="1"/>
  <c r="E25" i="1"/>
  <c r="E35" i="1"/>
  <c r="E43" i="1"/>
  <c r="E51" i="1"/>
  <c r="E59" i="1"/>
  <c r="E67" i="1"/>
  <c r="E75" i="1"/>
  <c r="E83" i="1"/>
  <c r="E91" i="1"/>
  <c r="E99" i="1"/>
  <c r="E107" i="1"/>
  <c r="E115" i="1"/>
  <c r="E123" i="1"/>
  <c r="E131" i="1"/>
  <c r="E139" i="1"/>
  <c r="E147" i="1"/>
  <c r="E155" i="1"/>
  <c r="E163" i="1"/>
  <c r="E171" i="1"/>
  <c r="E179" i="1"/>
  <c r="E187" i="1"/>
  <c r="E195" i="1"/>
  <c r="E34" i="1"/>
  <c r="E42" i="1"/>
  <c r="E50" i="1"/>
  <c r="E58" i="1"/>
  <c r="E66" i="1"/>
  <c r="E74" i="1"/>
  <c r="E82" i="1"/>
  <c r="E90" i="1"/>
  <c r="E98" i="1"/>
  <c r="E106" i="1"/>
  <c r="E114" i="1"/>
  <c r="E122" i="1"/>
  <c r="E130" i="1"/>
  <c r="E138" i="1"/>
  <c r="E146" i="1"/>
  <c r="E154" i="1"/>
  <c r="E162" i="1"/>
  <c r="E170" i="1"/>
  <c r="E178" i="1"/>
  <c r="E186" i="1"/>
  <c r="E194" i="1"/>
  <c r="E33" i="1"/>
  <c r="E41" i="1"/>
  <c r="E49" i="1"/>
  <c r="E57" i="1"/>
  <c r="E65" i="1"/>
  <c r="E73" i="1"/>
  <c r="E81" i="1"/>
  <c r="E89" i="1"/>
  <c r="E97" i="1"/>
  <c r="E105" i="1"/>
  <c r="E113" i="1"/>
  <c r="E121" i="1"/>
  <c r="E129" i="1"/>
  <c r="E137" i="1"/>
  <c r="E145" i="1"/>
  <c r="E153" i="1"/>
  <c r="E161" i="1"/>
  <c r="E169" i="1"/>
  <c r="E177" i="1"/>
  <c r="E185" i="1"/>
  <c r="E193" i="1"/>
  <c r="E32" i="1"/>
  <c r="E40" i="1"/>
  <c r="E48" i="1"/>
  <c r="E56" i="1"/>
  <c r="E64" i="1"/>
  <c r="E72" i="1"/>
  <c r="E80" i="1"/>
  <c r="E88" i="1"/>
  <c r="E96" i="1"/>
  <c r="E104" i="1"/>
  <c r="E112" i="1"/>
  <c r="E120" i="1"/>
  <c r="E128" i="1"/>
  <c r="E136" i="1"/>
  <c r="E144" i="1"/>
  <c r="E152" i="1"/>
  <c r="E160" i="1"/>
  <c r="E168" i="1"/>
  <c r="E176" i="1"/>
  <c r="E184" i="1"/>
  <c r="E192" i="1"/>
  <c r="E200" i="1"/>
  <c r="E30" i="1"/>
  <c r="E39" i="1"/>
  <c r="E47" i="1"/>
  <c r="E55" i="1"/>
  <c r="E63" i="1"/>
  <c r="E71" i="1"/>
  <c r="E79" i="1"/>
  <c r="E87" i="1"/>
  <c r="E95" i="1"/>
  <c r="E103" i="1"/>
  <c r="E111" i="1"/>
  <c r="E119" i="1"/>
  <c r="E127" i="1"/>
  <c r="E135" i="1"/>
  <c r="E143" i="1"/>
  <c r="E151" i="1"/>
  <c r="E159" i="1"/>
  <c r="E167" i="1"/>
  <c r="E175" i="1"/>
  <c r="E183" i="1"/>
  <c r="E191" i="1"/>
  <c r="E199" i="1"/>
  <c r="AF9" i="1"/>
  <c r="AF17" i="1"/>
  <c r="AF25" i="1"/>
  <c r="AF33" i="1"/>
  <c r="AF41" i="1"/>
  <c r="AF49" i="1"/>
  <c r="AF57" i="1"/>
  <c r="AF65" i="1"/>
  <c r="AF73" i="1"/>
  <c r="AF81" i="1"/>
  <c r="AF89" i="1"/>
  <c r="AF97" i="1"/>
  <c r="AF105" i="1"/>
  <c r="AF113" i="1"/>
  <c r="AF121" i="1"/>
  <c r="AF129" i="1"/>
  <c r="AF137" i="1"/>
  <c r="AF145" i="1"/>
  <c r="AF153" i="1"/>
  <c r="AF161" i="1"/>
  <c r="AF12" i="1"/>
  <c r="AF20" i="1"/>
  <c r="AF28" i="1"/>
  <c r="AF36" i="1"/>
  <c r="AF44" i="1"/>
  <c r="AF52" i="1"/>
  <c r="AF60" i="1"/>
  <c r="AF68" i="1"/>
  <c r="AF76" i="1"/>
  <c r="AF84" i="1"/>
  <c r="AF92" i="1"/>
  <c r="AF100" i="1"/>
  <c r="AF108" i="1"/>
  <c r="AF116" i="1"/>
  <c r="AF124" i="1"/>
  <c r="AF132" i="1"/>
  <c r="AF140" i="1"/>
  <c r="AF148" i="1"/>
  <c r="AF156" i="1"/>
  <c r="AF7" i="1"/>
  <c r="AF15" i="1"/>
  <c r="AF23" i="1"/>
  <c r="AF31" i="1"/>
  <c r="AF39" i="1"/>
  <c r="AF47" i="1"/>
  <c r="AF55" i="1"/>
  <c r="AF63" i="1"/>
  <c r="AF71" i="1"/>
  <c r="AF79" i="1"/>
  <c r="AF87" i="1"/>
  <c r="AF95" i="1"/>
  <c r="AF103" i="1"/>
  <c r="AF111" i="1"/>
  <c r="AF119" i="1"/>
  <c r="AF127" i="1"/>
  <c r="AF135" i="1"/>
  <c r="AF143" i="1"/>
  <c r="AF151" i="1"/>
  <c r="AF10" i="1"/>
  <c r="AF18" i="1"/>
  <c r="AF26" i="1"/>
  <c r="AF34" i="1"/>
  <c r="AF42" i="1"/>
  <c r="AF50" i="1"/>
  <c r="AF58" i="1"/>
  <c r="AF66" i="1"/>
  <c r="AF74" i="1"/>
  <c r="AF82" i="1"/>
  <c r="AF90" i="1"/>
  <c r="AF98" i="1"/>
  <c r="AF106" i="1"/>
  <c r="AF114" i="1"/>
  <c r="AF122" i="1"/>
  <c r="AF130" i="1"/>
  <c r="AF138" i="1"/>
  <c r="AF146" i="1"/>
  <c r="AF154" i="1"/>
  <c r="AF162" i="1"/>
  <c r="AF13" i="1"/>
  <c r="AF21" i="1"/>
  <c r="AF29" i="1"/>
  <c r="AF37" i="1"/>
  <c r="AF45" i="1"/>
  <c r="AF53" i="1"/>
  <c r="AF61" i="1"/>
  <c r="AF69" i="1"/>
  <c r="AF77" i="1"/>
  <c r="AF85" i="1"/>
  <c r="AF93" i="1"/>
  <c r="AF101" i="1"/>
  <c r="AF109" i="1"/>
  <c r="AF117" i="1"/>
  <c r="AF125" i="1"/>
  <c r="AF133" i="1"/>
  <c r="AF141" i="1"/>
  <c r="AF149" i="1"/>
  <c r="AF8" i="1"/>
  <c r="AF16" i="1"/>
  <c r="AF24" i="1"/>
  <c r="AF32" i="1"/>
  <c r="AF40" i="1"/>
  <c r="AF48" i="1"/>
  <c r="AF56" i="1"/>
  <c r="AF64" i="1"/>
  <c r="AF72" i="1"/>
  <c r="AF80" i="1"/>
  <c r="AF88" i="1"/>
  <c r="AF96" i="1"/>
  <c r="AF104" i="1"/>
  <c r="AF112" i="1"/>
  <c r="AF120" i="1"/>
  <c r="AF128" i="1"/>
  <c r="AF136" i="1"/>
  <c r="AF144" i="1"/>
  <c r="AF152" i="1"/>
  <c r="AF11" i="1"/>
  <c r="AF19" i="1"/>
  <c r="AF27" i="1"/>
  <c r="AF35" i="1"/>
  <c r="AF43" i="1"/>
  <c r="AF51" i="1"/>
  <c r="AF59" i="1"/>
  <c r="AF67" i="1"/>
  <c r="AF75" i="1"/>
  <c r="AF83" i="1"/>
  <c r="AF91" i="1"/>
  <c r="AF99" i="1"/>
  <c r="AF107" i="1"/>
  <c r="AF115" i="1"/>
  <c r="AF123" i="1"/>
  <c r="AF131" i="1"/>
  <c r="AF139" i="1"/>
  <c r="AF147" i="1"/>
  <c r="AF155" i="1"/>
  <c r="AF6" i="1"/>
  <c r="AF14" i="1"/>
  <c r="AF22" i="1"/>
  <c r="AF30" i="1"/>
  <c r="AF38" i="1"/>
  <c r="AF46" i="1"/>
  <c r="AF54" i="1"/>
  <c r="AF62" i="1"/>
  <c r="AF70" i="1"/>
  <c r="AF78" i="1"/>
  <c r="AF86" i="1"/>
  <c r="AF94" i="1"/>
  <c r="AF102" i="1"/>
  <c r="AF110" i="1"/>
  <c r="AF118" i="1"/>
  <c r="AF126" i="1"/>
  <c r="AF134" i="1"/>
  <c r="AF142" i="1"/>
  <c r="AF150" i="1"/>
  <c r="AF158" i="1"/>
  <c r="AF168" i="1"/>
  <c r="AF176" i="1"/>
  <c r="AF184" i="1"/>
  <c r="AF192" i="1"/>
  <c r="AF200" i="1"/>
  <c r="AF163" i="1"/>
  <c r="AF171" i="1"/>
  <c r="AF179" i="1"/>
  <c r="AF166" i="1"/>
  <c r="AF174" i="1"/>
  <c r="AF182" i="1"/>
  <c r="AF159" i="1"/>
  <c r="AF169" i="1"/>
  <c r="AF177" i="1"/>
  <c r="AF185" i="1"/>
  <c r="AF193" i="1"/>
  <c r="AF157" i="1"/>
  <c r="AF164" i="1"/>
  <c r="AF172" i="1"/>
  <c r="AF180" i="1"/>
  <c r="AF160" i="1"/>
  <c r="AF167" i="1"/>
  <c r="AF175" i="1"/>
  <c r="AF170" i="1"/>
  <c r="AF178" i="1"/>
  <c r="AF186" i="1"/>
  <c r="AF194" i="1"/>
  <c r="AF165" i="1"/>
  <c r="AF173" i="1"/>
  <c r="AF181" i="1"/>
  <c r="AF189" i="1"/>
  <c r="AF197" i="1"/>
  <c r="AF195" i="1"/>
  <c r="AF190" i="1"/>
  <c r="AF196" i="1"/>
  <c r="AF191" i="1"/>
  <c r="AF187" i="1"/>
  <c r="AF198" i="1"/>
  <c r="AF188" i="1"/>
  <c r="AF183" i="1"/>
  <c r="AF199" i="1"/>
  <c r="AF5" i="1"/>
  <c r="M29" i="1"/>
  <c r="M38" i="1"/>
  <c r="M46" i="1"/>
  <c r="M54" i="1"/>
  <c r="M62" i="1"/>
  <c r="M70" i="1"/>
  <c r="M78" i="1"/>
  <c r="M86" i="1"/>
  <c r="M94" i="1"/>
  <c r="M102" i="1"/>
  <c r="M110" i="1"/>
  <c r="M118" i="1"/>
  <c r="M126" i="1"/>
  <c r="M134" i="1"/>
  <c r="M142" i="1"/>
  <c r="M150" i="1"/>
  <c r="M158" i="1"/>
  <c r="M166" i="1"/>
  <c r="M174" i="1"/>
  <c r="M182" i="1"/>
  <c r="M190" i="1"/>
  <c r="M198" i="1"/>
  <c r="M28" i="1"/>
  <c r="M37" i="1"/>
  <c r="M45" i="1"/>
  <c r="M53" i="1"/>
  <c r="M61" i="1"/>
  <c r="M69" i="1"/>
  <c r="M77" i="1"/>
  <c r="M85" i="1"/>
  <c r="M93" i="1"/>
  <c r="M101" i="1"/>
  <c r="M109" i="1"/>
  <c r="M117" i="1"/>
  <c r="M125" i="1"/>
  <c r="M133" i="1"/>
  <c r="M141" i="1"/>
  <c r="M149" i="1"/>
  <c r="M157" i="1"/>
  <c r="M165" i="1"/>
  <c r="M173" i="1"/>
  <c r="M181" i="1"/>
  <c r="M189" i="1"/>
  <c r="M197" i="1"/>
  <c r="M26" i="1"/>
  <c r="M36" i="1"/>
  <c r="M44" i="1"/>
  <c r="M52" i="1"/>
  <c r="M60" i="1"/>
  <c r="M68" i="1"/>
  <c r="M76" i="1"/>
  <c r="M84" i="1"/>
  <c r="M92" i="1"/>
  <c r="M100" i="1"/>
  <c r="M108" i="1"/>
  <c r="M116" i="1"/>
  <c r="M124" i="1"/>
  <c r="M132" i="1"/>
  <c r="M140" i="1"/>
  <c r="M148" i="1"/>
  <c r="M156" i="1"/>
  <c r="M164" i="1"/>
  <c r="M172" i="1"/>
  <c r="M180" i="1"/>
  <c r="M188" i="1"/>
  <c r="M196" i="1"/>
  <c r="M25" i="1"/>
  <c r="M35" i="1"/>
  <c r="M43" i="1"/>
  <c r="M51" i="1"/>
  <c r="M59" i="1"/>
  <c r="M67" i="1"/>
  <c r="M75" i="1"/>
  <c r="M83" i="1"/>
  <c r="M91" i="1"/>
  <c r="M99" i="1"/>
  <c r="M107" i="1"/>
  <c r="M115" i="1"/>
  <c r="M123" i="1"/>
  <c r="M131" i="1"/>
  <c r="M139" i="1"/>
  <c r="M147" i="1"/>
  <c r="M155" i="1"/>
  <c r="M163" i="1"/>
  <c r="M171" i="1"/>
  <c r="M179" i="1"/>
  <c r="M187" i="1"/>
  <c r="M195" i="1"/>
  <c r="M34" i="1"/>
  <c r="M42" i="1"/>
  <c r="M50" i="1"/>
  <c r="M58" i="1"/>
  <c r="M66" i="1"/>
  <c r="M74" i="1"/>
  <c r="M82" i="1"/>
  <c r="M90" i="1"/>
  <c r="M98" i="1"/>
  <c r="M106" i="1"/>
  <c r="M114" i="1"/>
  <c r="M122" i="1"/>
  <c r="M130" i="1"/>
  <c r="M138" i="1"/>
  <c r="M146" i="1"/>
  <c r="M154" i="1"/>
  <c r="M162" i="1"/>
  <c r="M170" i="1"/>
  <c r="M178" i="1"/>
  <c r="M186" i="1"/>
  <c r="M194" i="1"/>
  <c r="M33" i="1"/>
  <c r="M41" i="1"/>
  <c r="M49" i="1"/>
  <c r="M57" i="1"/>
  <c r="M65" i="1"/>
  <c r="M73" i="1"/>
  <c r="M81" i="1"/>
  <c r="M89" i="1"/>
  <c r="M97" i="1"/>
  <c r="M105" i="1"/>
  <c r="M113" i="1"/>
  <c r="M121" i="1"/>
  <c r="M129" i="1"/>
  <c r="M137" i="1"/>
  <c r="M145" i="1"/>
  <c r="M153" i="1"/>
  <c r="M161" i="1"/>
  <c r="M169" i="1"/>
  <c r="M177" i="1"/>
  <c r="M185" i="1"/>
  <c r="M193" i="1"/>
  <c r="M32" i="1"/>
  <c r="M40" i="1"/>
  <c r="M48" i="1"/>
  <c r="M56" i="1"/>
  <c r="M64" i="1"/>
  <c r="M72" i="1"/>
  <c r="M80" i="1"/>
  <c r="M88" i="1"/>
  <c r="M96" i="1"/>
  <c r="M104" i="1"/>
  <c r="M112" i="1"/>
  <c r="M120" i="1"/>
  <c r="M128" i="1"/>
  <c r="M136" i="1"/>
  <c r="M144" i="1"/>
  <c r="M152" i="1"/>
  <c r="M160" i="1"/>
  <c r="M168" i="1"/>
  <c r="M176" i="1"/>
  <c r="M184" i="1"/>
  <c r="M192" i="1"/>
  <c r="M200" i="1"/>
  <c r="M30" i="1"/>
  <c r="M39" i="1"/>
  <c r="M47" i="1"/>
  <c r="M55" i="1"/>
  <c r="M63" i="1"/>
  <c r="M71" i="1"/>
  <c r="M79" i="1"/>
  <c r="M87" i="1"/>
  <c r="M95" i="1"/>
  <c r="M103" i="1"/>
  <c r="M111" i="1"/>
  <c r="M119" i="1"/>
  <c r="M127" i="1"/>
  <c r="M135" i="1"/>
  <c r="M143" i="1"/>
  <c r="M151" i="1"/>
  <c r="M159" i="1"/>
  <c r="M167" i="1"/>
  <c r="M175" i="1"/>
  <c r="M183" i="1"/>
  <c r="M191" i="1"/>
  <c r="M199" i="1"/>
  <c r="AE6" i="1"/>
  <c r="AE14" i="1"/>
  <c r="AE22" i="1"/>
  <c r="AE30" i="1"/>
  <c r="AE38" i="1"/>
  <c r="AE46" i="1"/>
  <c r="AE54" i="1"/>
  <c r="AE62" i="1"/>
  <c r="AE70" i="1"/>
  <c r="AE78" i="1"/>
  <c r="AE86" i="1"/>
  <c r="AE94" i="1"/>
  <c r="AE102" i="1"/>
  <c r="AE110" i="1"/>
  <c r="AE118" i="1"/>
  <c r="AE126" i="1"/>
  <c r="AE134" i="1"/>
  <c r="AE142" i="1"/>
  <c r="AE150" i="1"/>
  <c r="AE158" i="1"/>
  <c r="AE9" i="1"/>
  <c r="AE17" i="1"/>
  <c r="AE25" i="1"/>
  <c r="AE33" i="1"/>
  <c r="AE41" i="1"/>
  <c r="AE49" i="1"/>
  <c r="AE57" i="1"/>
  <c r="AE65" i="1"/>
  <c r="AE73" i="1"/>
  <c r="AE81" i="1"/>
  <c r="AE89" i="1"/>
  <c r="AE97" i="1"/>
  <c r="AE105" i="1"/>
  <c r="AE113" i="1"/>
  <c r="AE121" i="1"/>
  <c r="AE129" i="1"/>
  <c r="AE137" i="1"/>
  <c r="AE145" i="1"/>
  <c r="AE153" i="1"/>
  <c r="AE12" i="1"/>
  <c r="AE20" i="1"/>
  <c r="AE28" i="1"/>
  <c r="AE36" i="1"/>
  <c r="AE44" i="1"/>
  <c r="AE52" i="1"/>
  <c r="AE60" i="1"/>
  <c r="AE68" i="1"/>
  <c r="AE76" i="1"/>
  <c r="AE84" i="1"/>
  <c r="AE92" i="1"/>
  <c r="AE100" i="1"/>
  <c r="AE108" i="1"/>
  <c r="AE116" i="1"/>
  <c r="AE124" i="1"/>
  <c r="AE132" i="1"/>
  <c r="AE140" i="1"/>
  <c r="AE148" i="1"/>
  <c r="AE156" i="1"/>
  <c r="AE7" i="1"/>
  <c r="AE15" i="1"/>
  <c r="AE23" i="1"/>
  <c r="AE31" i="1"/>
  <c r="AE39" i="1"/>
  <c r="AE47" i="1"/>
  <c r="AE55" i="1"/>
  <c r="AE63" i="1"/>
  <c r="AE71" i="1"/>
  <c r="AE79" i="1"/>
  <c r="AE87" i="1"/>
  <c r="AE95" i="1"/>
  <c r="AE103" i="1"/>
  <c r="AE111" i="1"/>
  <c r="AE119" i="1"/>
  <c r="AE127" i="1"/>
  <c r="AE135" i="1"/>
  <c r="AE143" i="1"/>
  <c r="AE151" i="1"/>
  <c r="AE159" i="1"/>
  <c r="AE10" i="1"/>
  <c r="AE18" i="1"/>
  <c r="AE26" i="1"/>
  <c r="AE34" i="1"/>
  <c r="AE42" i="1"/>
  <c r="AE50" i="1"/>
  <c r="AE58" i="1"/>
  <c r="AE66" i="1"/>
  <c r="AE74" i="1"/>
  <c r="AE82" i="1"/>
  <c r="AE90" i="1"/>
  <c r="AE98" i="1"/>
  <c r="AE106" i="1"/>
  <c r="AE114" i="1"/>
  <c r="AE122" i="1"/>
  <c r="AE130" i="1"/>
  <c r="AE138" i="1"/>
  <c r="AE146" i="1"/>
  <c r="AE13" i="1"/>
  <c r="AE21" i="1"/>
  <c r="AE29" i="1"/>
  <c r="AE37" i="1"/>
  <c r="AE45" i="1"/>
  <c r="AE53" i="1"/>
  <c r="AE61" i="1"/>
  <c r="AE69" i="1"/>
  <c r="AE77" i="1"/>
  <c r="AE85" i="1"/>
  <c r="AE93" i="1"/>
  <c r="AE101" i="1"/>
  <c r="AE109" i="1"/>
  <c r="AE117" i="1"/>
  <c r="AE125" i="1"/>
  <c r="AE133" i="1"/>
  <c r="AE141" i="1"/>
  <c r="AE149" i="1"/>
  <c r="AE8" i="1"/>
  <c r="AE16" i="1"/>
  <c r="AE24" i="1"/>
  <c r="AE32" i="1"/>
  <c r="AE40" i="1"/>
  <c r="AE48" i="1"/>
  <c r="AE56" i="1"/>
  <c r="AE64" i="1"/>
  <c r="AE72" i="1"/>
  <c r="AE80" i="1"/>
  <c r="AE88" i="1"/>
  <c r="AE96" i="1"/>
  <c r="AE104" i="1"/>
  <c r="AE112" i="1"/>
  <c r="AE120" i="1"/>
  <c r="AE128" i="1"/>
  <c r="AE136" i="1"/>
  <c r="AE144" i="1"/>
  <c r="AE152" i="1"/>
  <c r="AE160" i="1"/>
  <c r="AE11" i="1"/>
  <c r="AE19" i="1"/>
  <c r="AE27" i="1"/>
  <c r="AE35" i="1"/>
  <c r="AE43" i="1"/>
  <c r="AE51" i="1"/>
  <c r="AE59" i="1"/>
  <c r="AE67" i="1"/>
  <c r="AE75" i="1"/>
  <c r="AE83" i="1"/>
  <c r="AE91" i="1"/>
  <c r="AE99" i="1"/>
  <c r="AE107" i="1"/>
  <c r="AE115" i="1"/>
  <c r="AE123" i="1"/>
  <c r="AE131" i="1"/>
  <c r="AE139" i="1"/>
  <c r="AE147" i="1"/>
  <c r="AE155" i="1"/>
  <c r="AE165" i="1"/>
  <c r="AE173" i="1"/>
  <c r="AE181" i="1"/>
  <c r="AE189" i="1"/>
  <c r="AE197" i="1"/>
  <c r="AE168" i="1"/>
  <c r="AE176" i="1"/>
  <c r="AE184" i="1"/>
  <c r="AE163" i="1"/>
  <c r="AE171" i="1"/>
  <c r="AE179" i="1"/>
  <c r="AE162" i="1"/>
  <c r="AE166" i="1"/>
  <c r="AE174" i="1"/>
  <c r="AE182" i="1"/>
  <c r="AE190" i="1"/>
  <c r="AE198" i="1"/>
  <c r="AE169" i="1"/>
  <c r="AE177" i="1"/>
  <c r="AE157" i="1"/>
  <c r="AE161" i="1"/>
  <c r="AE164" i="1"/>
  <c r="AE172" i="1"/>
  <c r="AE180" i="1"/>
  <c r="AE154" i="1"/>
  <c r="AE167" i="1"/>
  <c r="AE175" i="1"/>
  <c r="AE183" i="1"/>
  <c r="AE191" i="1"/>
  <c r="AE199" i="1"/>
  <c r="AE170" i="1"/>
  <c r="AE178" i="1"/>
  <c r="AE186" i="1"/>
  <c r="AE194" i="1"/>
  <c r="AE200" i="1"/>
  <c r="AE195" i="1"/>
  <c r="AE185" i="1"/>
  <c r="AE196" i="1"/>
  <c r="AE192" i="1"/>
  <c r="AE187" i="1"/>
  <c r="AE193" i="1"/>
  <c r="AE188" i="1"/>
  <c r="L30" i="1"/>
  <c r="L39" i="1"/>
  <c r="L47" i="1"/>
  <c r="L55" i="1"/>
  <c r="L63" i="1"/>
  <c r="L71" i="1"/>
  <c r="L79" i="1"/>
  <c r="L87" i="1"/>
  <c r="L95" i="1"/>
  <c r="L103" i="1"/>
  <c r="L111" i="1"/>
  <c r="L119" i="1"/>
  <c r="L127" i="1"/>
  <c r="L135" i="1"/>
  <c r="L143" i="1"/>
  <c r="L151" i="1"/>
  <c r="L159" i="1"/>
  <c r="L167" i="1"/>
  <c r="L175" i="1"/>
  <c r="L183" i="1"/>
  <c r="L191" i="1"/>
  <c r="L199" i="1"/>
  <c r="AE5" i="1"/>
  <c r="L29" i="1"/>
  <c r="L38" i="1"/>
  <c r="L46" i="1"/>
  <c r="L54" i="1"/>
  <c r="L62" i="1"/>
  <c r="L70" i="1"/>
  <c r="L78" i="1"/>
  <c r="L86" i="1"/>
  <c r="L94" i="1"/>
  <c r="L102" i="1"/>
  <c r="L110" i="1"/>
  <c r="L118" i="1"/>
  <c r="L126" i="1"/>
  <c r="L134" i="1"/>
  <c r="L142" i="1"/>
  <c r="L150" i="1"/>
  <c r="L158" i="1"/>
  <c r="L166" i="1"/>
  <c r="L174" i="1"/>
  <c r="L182" i="1"/>
  <c r="L190" i="1"/>
  <c r="L198" i="1"/>
  <c r="L28" i="1"/>
  <c r="L37" i="1"/>
  <c r="L45" i="1"/>
  <c r="L53" i="1"/>
  <c r="L61" i="1"/>
  <c r="L69" i="1"/>
  <c r="L77" i="1"/>
  <c r="L85" i="1"/>
  <c r="L93" i="1"/>
  <c r="L101" i="1"/>
  <c r="L109" i="1"/>
  <c r="L117" i="1"/>
  <c r="L125" i="1"/>
  <c r="L133" i="1"/>
  <c r="L141" i="1"/>
  <c r="L149" i="1"/>
  <c r="L157" i="1"/>
  <c r="L165" i="1"/>
  <c r="L173" i="1"/>
  <c r="L181" i="1"/>
  <c r="L189" i="1"/>
  <c r="L197" i="1"/>
  <c r="L26" i="1"/>
  <c r="L36" i="1"/>
  <c r="L44" i="1"/>
  <c r="L52" i="1"/>
  <c r="L60" i="1"/>
  <c r="L68" i="1"/>
  <c r="L76" i="1"/>
  <c r="L84" i="1"/>
  <c r="L92" i="1"/>
  <c r="L100" i="1"/>
  <c r="L108" i="1"/>
  <c r="L116" i="1"/>
  <c r="L124" i="1"/>
  <c r="L132" i="1"/>
  <c r="L140" i="1"/>
  <c r="L148" i="1"/>
  <c r="L156" i="1"/>
  <c r="L164" i="1"/>
  <c r="L172" i="1"/>
  <c r="L180" i="1"/>
  <c r="L188" i="1"/>
  <c r="L196" i="1"/>
  <c r="L25" i="1"/>
  <c r="L35" i="1"/>
  <c r="L43" i="1"/>
  <c r="L51" i="1"/>
  <c r="L59" i="1"/>
  <c r="L67" i="1"/>
  <c r="L75" i="1"/>
  <c r="L83" i="1"/>
  <c r="L91" i="1"/>
  <c r="L99" i="1"/>
  <c r="L107" i="1"/>
  <c r="L115" i="1"/>
  <c r="L123" i="1"/>
  <c r="L131" i="1"/>
  <c r="L139" i="1"/>
  <c r="L147" i="1"/>
  <c r="L155" i="1"/>
  <c r="L163" i="1"/>
  <c r="L171" i="1"/>
  <c r="L179" i="1"/>
  <c r="L187" i="1"/>
  <c r="L195" i="1"/>
  <c r="L34" i="1"/>
  <c r="L42" i="1"/>
  <c r="L50" i="1"/>
  <c r="L58" i="1"/>
  <c r="L66" i="1"/>
  <c r="L74" i="1"/>
  <c r="L82" i="1"/>
  <c r="L90" i="1"/>
  <c r="L98" i="1"/>
  <c r="L106" i="1"/>
  <c r="L114" i="1"/>
  <c r="L122" i="1"/>
  <c r="L130" i="1"/>
  <c r="L138" i="1"/>
  <c r="L146" i="1"/>
  <c r="L154" i="1"/>
  <c r="L162" i="1"/>
  <c r="L170" i="1"/>
  <c r="L178" i="1"/>
  <c r="L186" i="1"/>
  <c r="L194" i="1"/>
  <c r="L33" i="1"/>
  <c r="L41" i="1"/>
  <c r="L49" i="1"/>
  <c r="L57" i="1"/>
  <c r="L65" i="1"/>
  <c r="L73" i="1"/>
  <c r="L81" i="1"/>
  <c r="L89" i="1"/>
  <c r="L97" i="1"/>
  <c r="L105" i="1"/>
  <c r="L113" i="1"/>
  <c r="L121" i="1"/>
  <c r="L129" i="1"/>
  <c r="L137" i="1"/>
  <c r="L145" i="1"/>
  <c r="L153" i="1"/>
  <c r="L161" i="1"/>
  <c r="L169" i="1"/>
  <c r="L177" i="1"/>
  <c r="L185" i="1"/>
  <c r="L193" i="1"/>
  <c r="L32" i="1"/>
  <c r="L40" i="1"/>
  <c r="L48" i="1"/>
  <c r="L56" i="1"/>
  <c r="L64" i="1"/>
  <c r="L72" i="1"/>
  <c r="L80" i="1"/>
  <c r="L88" i="1"/>
  <c r="L96" i="1"/>
  <c r="L104" i="1"/>
  <c r="L112" i="1"/>
  <c r="L120" i="1"/>
  <c r="L128" i="1"/>
  <c r="L136" i="1"/>
  <c r="L144" i="1"/>
  <c r="L152" i="1"/>
  <c r="L160" i="1"/>
  <c r="L168" i="1"/>
  <c r="L176" i="1"/>
  <c r="L184" i="1"/>
  <c r="L192" i="1"/>
  <c r="L200" i="1"/>
  <c r="AM13" i="1"/>
  <c r="AM21" i="1"/>
  <c r="AM29" i="1"/>
  <c r="AM37" i="1"/>
  <c r="AM45" i="1"/>
  <c r="AM53" i="1"/>
  <c r="AM61" i="1"/>
  <c r="AM69" i="1"/>
  <c r="AM77" i="1"/>
  <c r="AM85" i="1"/>
  <c r="AM93" i="1"/>
  <c r="AM101" i="1"/>
  <c r="AM109" i="1"/>
  <c r="AM117" i="1"/>
  <c r="AM125" i="1"/>
  <c r="AM133" i="1"/>
  <c r="AM141" i="1"/>
  <c r="AM149" i="1"/>
  <c r="AM157" i="1"/>
  <c r="AM8" i="1"/>
  <c r="AM16" i="1"/>
  <c r="AM24" i="1"/>
  <c r="AM32" i="1"/>
  <c r="AM40" i="1"/>
  <c r="AM48" i="1"/>
  <c r="AM56" i="1"/>
  <c r="AM64" i="1"/>
  <c r="AM72" i="1"/>
  <c r="AM80" i="1"/>
  <c r="AM88" i="1"/>
  <c r="AM96" i="1"/>
  <c r="AM104" i="1"/>
  <c r="AM112" i="1"/>
  <c r="AM120" i="1"/>
  <c r="AM128" i="1"/>
  <c r="AM136" i="1"/>
  <c r="AM144" i="1"/>
  <c r="AM152" i="1"/>
  <c r="AM160" i="1"/>
  <c r="AM11" i="1"/>
  <c r="AM19" i="1"/>
  <c r="AM27" i="1"/>
  <c r="AM35" i="1"/>
  <c r="AM43" i="1"/>
  <c r="AM51" i="1"/>
  <c r="AM59" i="1"/>
  <c r="AM67" i="1"/>
  <c r="AM75" i="1"/>
  <c r="AM83" i="1"/>
  <c r="AM91" i="1"/>
  <c r="AM99" i="1"/>
  <c r="AM107" i="1"/>
  <c r="AM115" i="1"/>
  <c r="AM123" i="1"/>
  <c r="AM131" i="1"/>
  <c r="AM139" i="1"/>
  <c r="AM147" i="1"/>
  <c r="AM155" i="1"/>
  <c r="AM6" i="1"/>
  <c r="AM14" i="1"/>
  <c r="AM22" i="1"/>
  <c r="AM30" i="1"/>
  <c r="AM38" i="1"/>
  <c r="AM46" i="1"/>
  <c r="AM54" i="1"/>
  <c r="AM62" i="1"/>
  <c r="AM70" i="1"/>
  <c r="AM78" i="1"/>
  <c r="AM86" i="1"/>
  <c r="AM94" i="1"/>
  <c r="AM102" i="1"/>
  <c r="AM110" i="1"/>
  <c r="AM118" i="1"/>
  <c r="AM126" i="1"/>
  <c r="AM134" i="1"/>
  <c r="AM142" i="1"/>
  <c r="AM150" i="1"/>
  <c r="AM158" i="1"/>
  <c r="AM9" i="1"/>
  <c r="AM17" i="1"/>
  <c r="AM25" i="1"/>
  <c r="AM33" i="1"/>
  <c r="AM41" i="1"/>
  <c r="AM49" i="1"/>
  <c r="AM57" i="1"/>
  <c r="AM65" i="1"/>
  <c r="AM73" i="1"/>
  <c r="AM81" i="1"/>
  <c r="AM89" i="1"/>
  <c r="AM97" i="1"/>
  <c r="AM105" i="1"/>
  <c r="AM113" i="1"/>
  <c r="AM121" i="1"/>
  <c r="AM129" i="1"/>
  <c r="AM137" i="1"/>
  <c r="AM145" i="1"/>
  <c r="AM153" i="1"/>
  <c r="AM12" i="1"/>
  <c r="AM20" i="1"/>
  <c r="AM28" i="1"/>
  <c r="AM36" i="1"/>
  <c r="AM44" i="1"/>
  <c r="AM52" i="1"/>
  <c r="AM60" i="1"/>
  <c r="AM68" i="1"/>
  <c r="AM76" i="1"/>
  <c r="AM84" i="1"/>
  <c r="AM92" i="1"/>
  <c r="AM100" i="1"/>
  <c r="AM108" i="1"/>
  <c r="AM116" i="1"/>
  <c r="AM124" i="1"/>
  <c r="AM132" i="1"/>
  <c r="AM140" i="1"/>
  <c r="AM148" i="1"/>
  <c r="AM7" i="1"/>
  <c r="AM15" i="1"/>
  <c r="AM23" i="1"/>
  <c r="AM31" i="1"/>
  <c r="AM39" i="1"/>
  <c r="AM47" i="1"/>
  <c r="AM55" i="1"/>
  <c r="AM63" i="1"/>
  <c r="AM71" i="1"/>
  <c r="AM79" i="1"/>
  <c r="AM87" i="1"/>
  <c r="AM95" i="1"/>
  <c r="AM103" i="1"/>
  <c r="AM111" i="1"/>
  <c r="AM119" i="1"/>
  <c r="AM127" i="1"/>
  <c r="AM135" i="1"/>
  <c r="AM143" i="1"/>
  <c r="AM151" i="1"/>
  <c r="AM159" i="1"/>
  <c r="AM10" i="1"/>
  <c r="AM18" i="1"/>
  <c r="AM26" i="1"/>
  <c r="AM34" i="1"/>
  <c r="AM42" i="1"/>
  <c r="AM50" i="1"/>
  <c r="AM58" i="1"/>
  <c r="AM66" i="1"/>
  <c r="AM74" i="1"/>
  <c r="AM82" i="1"/>
  <c r="AM90" i="1"/>
  <c r="AM98" i="1"/>
  <c r="AM106" i="1"/>
  <c r="AM114" i="1"/>
  <c r="AM122" i="1"/>
  <c r="AM130" i="1"/>
  <c r="AM138" i="1"/>
  <c r="AM146" i="1"/>
  <c r="AM154" i="1"/>
  <c r="AM162" i="1"/>
  <c r="AM164" i="1"/>
  <c r="AM172" i="1"/>
  <c r="AM180" i="1"/>
  <c r="AM188" i="1"/>
  <c r="AM196" i="1"/>
  <c r="AM161" i="1"/>
  <c r="AM167" i="1"/>
  <c r="AM175" i="1"/>
  <c r="AM183" i="1"/>
  <c r="AM170" i="1"/>
  <c r="AM178" i="1"/>
  <c r="AM165" i="1"/>
  <c r="AM173" i="1"/>
  <c r="AM181" i="1"/>
  <c r="AM189" i="1"/>
  <c r="AM197" i="1"/>
  <c r="AM168" i="1"/>
  <c r="AM176" i="1"/>
  <c r="AM184" i="1"/>
  <c r="AM163" i="1"/>
  <c r="AM171" i="1"/>
  <c r="AM179" i="1"/>
  <c r="AM166" i="1"/>
  <c r="AM174" i="1"/>
  <c r="AM182" i="1"/>
  <c r="AM190" i="1"/>
  <c r="AM198" i="1"/>
  <c r="AM156" i="1"/>
  <c r="AM169" i="1"/>
  <c r="AM177" i="1"/>
  <c r="AM185" i="1"/>
  <c r="AM193" i="1"/>
  <c r="AM191" i="1"/>
  <c r="AM186" i="1"/>
  <c r="AM192" i="1"/>
  <c r="AM187" i="1"/>
  <c r="AM199" i="1"/>
  <c r="AM194" i="1"/>
  <c r="AM200" i="1"/>
  <c r="AM195" i="1"/>
  <c r="AD11" i="1"/>
  <c r="AD19" i="1"/>
  <c r="AD27" i="1"/>
  <c r="AD35" i="1"/>
  <c r="AD43" i="1"/>
  <c r="AD51" i="1"/>
  <c r="AD59" i="1"/>
  <c r="AD67" i="1"/>
  <c r="AD75" i="1"/>
  <c r="AD83" i="1"/>
  <c r="AD91" i="1"/>
  <c r="AD99" i="1"/>
  <c r="AD107" i="1"/>
  <c r="AD115" i="1"/>
  <c r="AD123" i="1"/>
  <c r="AD131" i="1"/>
  <c r="AD139" i="1"/>
  <c r="AD147" i="1"/>
  <c r="AD155" i="1"/>
  <c r="AD163" i="1"/>
  <c r="AD6" i="1"/>
  <c r="AD14" i="1"/>
  <c r="AD22" i="1"/>
  <c r="AD30" i="1"/>
  <c r="AD38" i="1"/>
  <c r="AD46" i="1"/>
  <c r="AD54" i="1"/>
  <c r="AD62" i="1"/>
  <c r="AD70" i="1"/>
  <c r="AD78" i="1"/>
  <c r="AD86" i="1"/>
  <c r="AD94" i="1"/>
  <c r="AD102" i="1"/>
  <c r="AD110" i="1"/>
  <c r="AD118" i="1"/>
  <c r="AD126" i="1"/>
  <c r="AD134" i="1"/>
  <c r="AD142" i="1"/>
  <c r="AD150" i="1"/>
  <c r="AD158" i="1"/>
  <c r="AD9" i="1"/>
  <c r="AD17" i="1"/>
  <c r="AD25" i="1"/>
  <c r="AD33" i="1"/>
  <c r="AD41" i="1"/>
  <c r="AD49" i="1"/>
  <c r="AD57" i="1"/>
  <c r="AD65" i="1"/>
  <c r="AD73" i="1"/>
  <c r="AD81" i="1"/>
  <c r="AD89" i="1"/>
  <c r="AD97" i="1"/>
  <c r="AD105" i="1"/>
  <c r="AD113" i="1"/>
  <c r="AD121" i="1"/>
  <c r="AD129" i="1"/>
  <c r="AD137" i="1"/>
  <c r="AD145" i="1"/>
  <c r="AD153" i="1"/>
  <c r="AD12" i="1"/>
  <c r="AD20" i="1"/>
  <c r="AD28" i="1"/>
  <c r="AD36" i="1"/>
  <c r="AD44" i="1"/>
  <c r="AD52" i="1"/>
  <c r="AD60" i="1"/>
  <c r="AD68" i="1"/>
  <c r="AD76" i="1"/>
  <c r="AD84" i="1"/>
  <c r="AD92" i="1"/>
  <c r="AD100" i="1"/>
  <c r="AD108" i="1"/>
  <c r="AD116" i="1"/>
  <c r="AD124" i="1"/>
  <c r="AD132" i="1"/>
  <c r="AD140" i="1"/>
  <c r="AD148" i="1"/>
  <c r="AD156" i="1"/>
  <c r="AD7" i="1"/>
  <c r="AD15" i="1"/>
  <c r="AD23" i="1"/>
  <c r="AD31" i="1"/>
  <c r="AD39" i="1"/>
  <c r="AD47" i="1"/>
  <c r="AD55" i="1"/>
  <c r="AD63" i="1"/>
  <c r="AD71" i="1"/>
  <c r="AD79" i="1"/>
  <c r="AD87" i="1"/>
  <c r="AD95" i="1"/>
  <c r="AD103" i="1"/>
  <c r="AD111" i="1"/>
  <c r="AD119" i="1"/>
  <c r="AD127" i="1"/>
  <c r="AD135" i="1"/>
  <c r="AD143" i="1"/>
  <c r="AD151" i="1"/>
  <c r="AD10" i="1"/>
  <c r="AD18" i="1"/>
  <c r="AD26" i="1"/>
  <c r="AD34" i="1"/>
  <c r="AD42" i="1"/>
  <c r="AD50" i="1"/>
  <c r="AD58" i="1"/>
  <c r="AD66" i="1"/>
  <c r="AD74" i="1"/>
  <c r="AD82" i="1"/>
  <c r="AD90" i="1"/>
  <c r="AD98" i="1"/>
  <c r="AD106" i="1"/>
  <c r="AD114" i="1"/>
  <c r="AD122" i="1"/>
  <c r="AD130" i="1"/>
  <c r="AD138" i="1"/>
  <c r="AD146" i="1"/>
  <c r="AD13" i="1"/>
  <c r="AD21" i="1"/>
  <c r="AD29" i="1"/>
  <c r="AD37" i="1"/>
  <c r="AD45" i="1"/>
  <c r="AD53" i="1"/>
  <c r="AD61" i="1"/>
  <c r="AD69" i="1"/>
  <c r="AD77" i="1"/>
  <c r="AD85" i="1"/>
  <c r="AD93" i="1"/>
  <c r="AD101" i="1"/>
  <c r="AD109" i="1"/>
  <c r="AD117" i="1"/>
  <c r="AD125" i="1"/>
  <c r="AD133" i="1"/>
  <c r="AD141" i="1"/>
  <c r="AD149" i="1"/>
  <c r="AD157" i="1"/>
  <c r="AD8" i="1"/>
  <c r="AD16" i="1"/>
  <c r="AD24" i="1"/>
  <c r="AD32" i="1"/>
  <c r="AD40" i="1"/>
  <c r="AD48" i="1"/>
  <c r="AD56" i="1"/>
  <c r="AD64" i="1"/>
  <c r="AD72" i="1"/>
  <c r="AD80" i="1"/>
  <c r="AD88" i="1"/>
  <c r="AD96" i="1"/>
  <c r="AD104" i="1"/>
  <c r="AD112" i="1"/>
  <c r="AD120" i="1"/>
  <c r="AD128" i="1"/>
  <c r="AD136" i="1"/>
  <c r="AD144" i="1"/>
  <c r="AD152" i="1"/>
  <c r="AD170" i="1"/>
  <c r="AD178" i="1"/>
  <c r="AD186" i="1"/>
  <c r="AD194" i="1"/>
  <c r="AD165" i="1"/>
  <c r="AD173" i="1"/>
  <c r="AD181" i="1"/>
  <c r="AD168" i="1"/>
  <c r="AD176" i="1"/>
  <c r="AD184" i="1"/>
  <c r="AD171" i="1"/>
  <c r="AD179" i="1"/>
  <c r="AD187" i="1"/>
  <c r="AD195" i="1"/>
  <c r="AD159" i="1"/>
  <c r="AD162" i="1"/>
  <c r="AD166" i="1"/>
  <c r="AD174" i="1"/>
  <c r="AD182" i="1"/>
  <c r="AD169" i="1"/>
  <c r="AD177" i="1"/>
  <c r="AD160" i="1"/>
  <c r="AD161" i="1"/>
  <c r="AD164" i="1"/>
  <c r="AD172" i="1"/>
  <c r="AD180" i="1"/>
  <c r="AD188" i="1"/>
  <c r="AD196" i="1"/>
  <c r="AD154" i="1"/>
  <c r="AD167" i="1"/>
  <c r="AD175" i="1"/>
  <c r="AD183" i="1"/>
  <c r="AD191" i="1"/>
  <c r="AD199" i="1"/>
  <c r="AD189" i="1"/>
  <c r="AD200" i="1"/>
  <c r="AD190" i="1"/>
  <c r="AD185" i="1"/>
  <c r="AD197" i="1"/>
  <c r="AD192" i="1"/>
  <c r="AD198" i="1"/>
  <c r="AD193" i="1"/>
  <c r="K32" i="1"/>
  <c r="K40" i="1"/>
  <c r="K48" i="1"/>
  <c r="K56" i="1"/>
  <c r="K64" i="1"/>
  <c r="K72" i="1"/>
  <c r="K80" i="1"/>
  <c r="K88" i="1"/>
  <c r="K96" i="1"/>
  <c r="K104" i="1"/>
  <c r="K112" i="1"/>
  <c r="K120" i="1"/>
  <c r="K128" i="1"/>
  <c r="K136" i="1"/>
  <c r="K144" i="1"/>
  <c r="K152" i="1"/>
  <c r="K160" i="1"/>
  <c r="K168" i="1"/>
  <c r="K176" i="1"/>
  <c r="K184" i="1"/>
  <c r="K192" i="1"/>
  <c r="K200" i="1"/>
  <c r="K30" i="1"/>
  <c r="K39" i="1"/>
  <c r="K47" i="1"/>
  <c r="K55" i="1"/>
  <c r="K63" i="1"/>
  <c r="K71" i="1"/>
  <c r="K79" i="1"/>
  <c r="K87" i="1"/>
  <c r="K95" i="1"/>
  <c r="K103" i="1"/>
  <c r="K111" i="1"/>
  <c r="K119" i="1"/>
  <c r="K127" i="1"/>
  <c r="K135" i="1"/>
  <c r="K143" i="1"/>
  <c r="K151" i="1"/>
  <c r="K159" i="1"/>
  <c r="K167" i="1"/>
  <c r="K175" i="1"/>
  <c r="K183" i="1"/>
  <c r="K191" i="1"/>
  <c r="K199" i="1"/>
  <c r="AD5" i="1"/>
  <c r="K29" i="1"/>
  <c r="K38" i="1"/>
  <c r="K46" i="1"/>
  <c r="K54" i="1"/>
  <c r="K62" i="1"/>
  <c r="K70" i="1"/>
  <c r="K78" i="1"/>
  <c r="K86" i="1"/>
  <c r="K94" i="1"/>
  <c r="K102" i="1"/>
  <c r="K110" i="1"/>
  <c r="K118" i="1"/>
  <c r="K126" i="1"/>
  <c r="K134" i="1"/>
  <c r="K142" i="1"/>
  <c r="K150" i="1"/>
  <c r="K158" i="1"/>
  <c r="K166" i="1"/>
  <c r="K174" i="1"/>
  <c r="K182" i="1"/>
  <c r="K190" i="1"/>
  <c r="K198" i="1"/>
  <c r="K28" i="1"/>
  <c r="K37" i="1"/>
  <c r="K45" i="1"/>
  <c r="K53" i="1"/>
  <c r="K61" i="1"/>
  <c r="K69" i="1"/>
  <c r="K77" i="1"/>
  <c r="K85" i="1"/>
  <c r="K93" i="1"/>
  <c r="K101" i="1"/>
  <c r="K109" i="1"/>
  <c r="K117" i="1"/>
  <c r="K125" i="1"/>
  <c r="K133" i="1"/>
  <c r="K141" i="1"/>
  <c r="K149" i="1"/>
  <c r="K157" i="1"/>
  <c r="K165" i="1"/>
  <c r="K173" i="1"/>
  <c r="K181" i="1"/>
  <c r="K189" i="1"/>
  <c r="K197" i="1"/>
  <c r="K26" i="1"/>
  <c r="K36" i="1"/>
  <c r="K44" i="1"/>
  <c r="K52" i="1"/>
  <c r="K60" i="1"/>
  <c r="K68" i="1"/>
  <c r="K76" i="1"/>
  <c r="K84" i="1"/>
  <c r="K92" i="1"/>
  <c r="K100" i="1"/>
  <c r="K108" i="1"/>
  <c r="K116" i="1"/>
  <c r="K124" i="1"/>
  <c r="K132" i="1"/>
  <c r="K140" i="1"/>
  <c r="K148" i="1"/>
  <c r="K156" i="1"/>
  <c r="K164" i="1"/>
  <c r="K172" i="1"/>
  <c r="K180" i="1"/>
  <c r="K188" i="1"/>
  <c r="K196" i="1"/>
  <c r="K25" i="1"/>
  <c r="K35" i="1"/>
  <c r="K43" i="1"/>
  <c r="K51" i="1"/>
  <c r="K59" i="1"/>
  <c r="K67" i="1"/>
  <c r="K75" i="1"/>
  <c r="K83" i="1"/>
  <c r="K91" i="1"/>
  <c r="K99" i="1"/>
  <c r="K107" i="1"/>
  <c r="K115" i="1"/>
  <c r="K123" i="1"/>
  <c r="K131" i="1"/>
  <c r="K139" i="1"/>
  <c r="K147" i="1"/>
  <c r="K155" i="1"/>
  <c r="K163" i="1"/>
  <c r="K171" i="1"/>
  <c r="K179" i="1"/>
  <c r="K187" i="1"/>
  <c r="K195" i="1"/>
  <c r="K34" i="1"/>
  <c r="K42" i="1"/>
  <c r="K50" i="1"/>
  <c r="K58" i="1"/>
  <c r="K66" i="1"/>
  <c r="K74" i="1"/>
  <c r="K82" i="1"/>
  <c r="K90" i="1"/>
  <c r="K98" i="1"/>
  <c r="K106" i="1"/>
  <c r="K114" i="1"/>
  <c r="K122" i="1"/>
  <c r="K130" i="1"/>
  <c r="K138" i="1"/>
  <c r="K146" i="1"/>
  <c r="K154" i="1"/>
  <c r="K162" i="1"/>
  <c r="K170" i="1"/>
  <c r="K178" i="1"/>
  <c r="K186" i="1"/>
  <c r="K194" i="1"/>
  <c r="K33" i="1"/>
  <c r="K41" i="1"/>
  <c r="K49" i="1"/>
  <c r="K57" i="1"/>
  <c r="K65" i="1"/>
  <c r="K73" i="1"/>
  <c r="K81" i="1"/>
  <c r="K89" i="1"/>
  <c r="K97" i="1"/>
  <c r="K105" i="1"/>
  <c r="K113" i="1"/>
  <c r="K121" i="1"/>
  <c r="K129" i="1"/>
  <c r="K137" i="1"/>
  <c r="K145" i="1"/>
  <c r="K153" i="1"/>
  <c r="K161" i="1"/>
  <c r="K169" i="1"/>
  <c r="K177" i="1"/>
  <c r="K185" i="1"/>
  <c r="K193" i="1"/>
  <c r="AL10" i="1"/>
  <c r="AL18" i="1"/>
  <c r="AL26" i="1"/>
  <c r="AL34" i="1"/>
  <c r="AL42" i="1"/>
  <c r="AL50" i="1"/>
  <c r="AL58" i="1"/>
  <c r="AL66" i="1"/>
  <c r="AL74" i="1"/>
  <c r="AL82" i="1"/>
  <c r="AL90" i="1"/>
  <c r="AL98" i="1"/>
  <c r="AL106" i="1"/>
  <c r="AL114" i="1"/>
  <c r="AL122" i="1"/>
  <c r="AL130" i="1"/>
  <c r="AL138" i="1"/>
  <c r="AL146" i="1"/>
  <c r="AL154" i="1"/>
  <c r="AL162" i="1"/>
  <c r="AL13" i="1"/>
  <c r="AL21" i="1"/>
  <c r="AL29" i="1"/>
  <c r="AL37" i="1"/>
  <c r="AL45" i="1"/>
  <c r="AL53" i="1"/>
  <c r="AL61" i="1"/>
  <c r="AL69" i="1"/>
  <c r="AL77" i="1"/>
  <c r="AL85" i="1"/>
  <c r="AL93" i="1"/>
  <c r="AL101" i="1"/>
  <c r="AL109" i="1"/>
  <c r="AL117" i="1"/>
  <c r="AL125" i="1"/>
  <c r="AL133" i="1"/>
  <c r="AL141" i="1"/>
  <c r="AL149" i="1"/>
  <c r="AL157" i="1"/>
  <c r="AL8" i="1"/>
  <c r="AL16" i="1"/>
  <c r="AL24" i="1"/>
  <c r="AL32" i="1"/>
  <c r="AL40" i="1"/>
  <c r="AL48" i="1"/>
  <c r="AL56" i="1"/>
  <c r="AL64" i="1"/>
  <c r="AL72" i="1"/>
  <c r="AL80" i="1"/>
  <c r="AL88" i="1"/>
  <c r="AL96" i="1"/>
  <c r="AL104" i="1"/>
  <c r="AL112" i="1"/>
  <c r="AL120" i="1"/>
  <c r="AL128" i="1"/>
  <c r="AL136" i="1"/>
  <c r="AL144" i="1"/>
  <c r="AL152" i="1"/>
  <c r="AL11" i="1"/>
  <c r="AL19" i="1"/>
  <c r="AL27" i="1"/>
  <c r="AL35" i="1"/>
  <c r="AL43" i="1"/>
  <c r="AL51" i="1"/>
  <c r="AL59" i="1"/>
  <c r="AL67" i="1"/>
  <c r="AL75" i="1"/>
  <c r="AL83" i="1"/>
  <c r="AL91" i="1"/>
  <c r="AL99" i="1"/>
  <c r="AL107" i="1"/>
  <c r="AL115" i="1"/>
  <c r="AL123" i="1"/>
  <c r="AL131" i="1"/>
  <c r="AL139" i="1"/>
  <c r="AL147" i="1"/>
  <c r="AL155" i="1"/>
  <c r="AL6" i="1"/>
  <c r="AL14" i="1"/>
  <c r="AL22" i="1"/>
  <c r="AL30" i="1"/>
  <c r="AL38" i="1"/>
  <c r="AL46" i="1"/>
  <c r="AL54" i="1"/>
  <c r="AL62" i="1"/>
  <c r="AL70" i="1"/>
  <c r="AL78" i="1"/>
  <c r="AL86" i="1"/>
  <c r="AL94" i="1"/>
  <c r="AL102" i="1"/>
  <c r="AL110" i="1"/>
  <c r="AL118" i="1"/>
  <c r="AL126" i="1"/>
  <c r="AL134" i="1"/>
  <c r="AL142" i="1"/>
  <c r="AL150" i="1"/>
  <c r="AL9" i="1"/>
  <c r="AL17" i="1"/>
  <c r="AL25" i="1"/>
  <c r="AL33" i="1"/>
  <c r="AL41" i="1"/>
  <c r="AL49" i="1"/>
  <c r="AL57" i="1"/>
  <c r="AL65" i="1"/>
  <c r="AL73" i="1"/>
  <c r="AL81" i="1"/>
  <c r="AL89" i="1"/>
  <c r="AL97" i="1"/>
  <c r="AL105" i="1"/>
  <c r="AL113" i="1"/>
  <c r="AL121" i="1"/>
  <c r="AL129" i="1"/>
  <c r="AL137" i="1"/>
  <c r="AL145" i="1"/>
  <c r="AL153" i="1"/>
  <c r="AL12" i="1"/>
  <c r="AL20" i="1"/>
  <c r="AL28" i="1"/>
  <c r="AL36" i="1"/>
  <c r="AL44" i="1"/>
  <c r="AL52" i="1"/>
  <c r="AL60" i="1"/>
  <c r="AL68" i="1"/>
  <c r="AL76" i="1"/>
  <c r="AL84" i="1"/>
  <c r="AL92" i="1"/>
  <c r="AL100" i="1"/>
  <c r="AL108" i="1"/>
  <c r="AL116" i="1"/>
  <c r="AL124" i="1"/>
  <c r="AL132" i="1"/>
  <c r="AL140" i="1"/>
  <c r="AL148" i="1"/>
  <c r="AL156" i="1"/>
  <c r="AL7" i="1"/>
  <c r="AL15" i="1"/>
  <c r="AL23" i="1"/>
  <c r="AL31" i="1"/>
  <c r="AL39" i="1"/>
  <c r="AL47" i="1"/>
  <c r="AL55" i="1"/>
  <c r="AL63" i="1"/>
  <c r="AL71" i="1"/>
  <c r="AL79" i="1"/>
  <c r="AL87" i="1"/>
  <c r="AL95" i="1"/>
  <c r="AL103" i="1"/>
  <c r="AL111" i="1"/>
  <c r="AL119" i="1"/>
  <c r="AL127" i="1"/>
  <c r="AL135" i="1"/>
  <c r="AL143" i="1"/>
  <c r="AL151" i="1"/>
  <c r="AL158" i="1"/>
  <c r="AL169" i="1"/>
  <c r="AL177" i="1"/>
  <c r="AL185" i="1"/>
  <c r="AL193" i="1"/>
  <c r="AL164" i="1"/>
  <c r="AL172" i="1"/>
  <c r="AL180" i="1"/>
  <c r="AL159" i="1"/>
  <c r="AL161" i="1"/>
  <c r="AL167" i="1"/>
  <c r="AL175" i="1"/>
  <c r="AL183" i="1"/>
  <c r="AL160" i="1"/>
  <c r="AL170" i="1"/>
  <c r="AL178" i="1"/>
  <c r="AL186" i="1"/>
  <c r="AL194" i="1"/>
  <c r="AL165" i="1"/>
  <c r="AL173" i="1"/>
  <c r="AL181" i="1"/>
  <c r="AL168" i="1"/>
  <c r="AL176" i="1"/>
  <c r="AL163" i="1"/>
  <c r="AL171" i="1"/>
  <c r="AL179" i="1"/>
  <c r="AL187" i="1"/>
  <c r="AL195" i="1"/>
  <c r="AL166" i="1"/>
  <c r="AL174" i="1"/>
  <c r="AL182" i="1"/>
  <c r="AL190" i="1"/>
  <c r="AL198" i="1"/>
  <c r="AL196" i="1"/>
  <c r="AL191" i="1"/>
  <c r="AL197" i="1"/>
  <c r="AL192" i="1"/>
  <c r="AL188" i="1"/>
  <c r="AL184" i="1"/>
  <c r="AL199" i="1"/>
  <c r="AL189" i="1"/>
  <c r="AL200" i="1"/>
  <c r="AL5" i="1"/>
  <c r="AC8" i="1"/>
  <c r="AC16" i="1"/>
  <c r="AC24" i="1"/>
  <c r="AC32" i="1"/>
  <c r="AC40" i="1"/>
  <c r="AC48" i="1"/>
  <c r="AC56" i="1"/>
  <c r="AC64" i="1"/>
  <c r="AC72" i="1"/>
  <c r="AC80" i="1"/>
  <c r="AC88" i="1"/>
  <c r="AC96" i="1"/>
  <c r="AC104" i="1"/>
  <c r="AC112" i="1"/>
  <c r="AC120" i="1"/>
  <c r="AC128" i="1"/>
  <c r="AC136" i="1"/>
  <c r="AC144" i="1"/>
  <c r="AC152" i="1"/>
  <c r="AC160" i="1"/>
  <c r="AC11" i="1"/>
  <c r="AC19" i="1"/>
  <c r="AC27" i="1"/>
  <c r="AC35" i="1"/>
  <c r="AC43" i="1"/>
  <c r="AC51" i="1"/>
  <c r="AC59" i="1"/>
  <c r="AC67" i="1"/>
  <c r="AC75" i="1"/>
  <c r="AC83" i="1"/>
  <c r="AC91" i="1"/>
  <c r="AC99" i="1"/>
  <c r="AC107" i="1"/>
  <c r="AC115" i="1"/>
  <c r="AC123" i="1"/>
  <c r="AC131" i="1"/>
  <c r="AC139" i="1"/>
  <c r="AC147" i="1"/>
  <c r="AC155" i="1"/>
  <c r="AC6" i="1"/>
  <c r="AC14" i="1"/>
  <c r="AC22" i="1"/>
  <c r="AC30" i="1"/>
  <c r="AC38" i="1"/>
  <c r="AC46" i="1"/>
  <c r="AC54" i="1"/>
  <c r="AC62" i="1"/>
  <c r="AC70" i="1"/>
  <c r="AC78" i="1"/>
  <c r="AC86" i="1"/>
  <c r="AC94" i="1"/>
  <c r="AC102" i="1"/>
  <c r="AC110" i="1"/>
  <c r="AC118" i="1"/>
  <c r="AC126" i="1"/>
  <c r="AC134" i="1"/>
  <c r="AC142" i="1"/>
  <c r="AC150" i="1"/>
  <c r="AC158" i="1"/>
  <c r="AC9" i="1"/>
  <c r="AC17" i="1"/>
  <c r="AC25" i="1"/>
  <c r="AC33" i="1"/>
  <c r="AC41" i="1"/>
  <c r="AC49" i="1"/>
  <c r="AC57" i="1"/>
  <c r="AC65" i="1"/>
  <c r="AC73" i="1"/>
  <c r="AC81" i="1"/>
  <c r="AC89" i="1"/>
  <c r="AC97" i="1"/>
  <c r="AC105" i="1"/>
  <c r="AC113" i="1"/>
  <c r="AC121" i="1"/>
  <c r="AC129" i="1"/>
  <c r="AC137" i="1"/>
  <c r="AC145" i="1"/>
  <c r="AC153" i="1"/>
  <c r="AC161" i="1"/>
  <c r="AC12" i="1"/>
  <c r="AC20" i="1"/>
  <c r="AC28" i="1"/>
  <c r="AC36" i="1"/>
  <c r="AC44" i="1"/>
  <c r="AC52" i="1"/>
  <c r="AC60" i="1"/>
  <c r="AC68" i="1"/>
  <c r="AC76" i="1"/>
  <c r="AC84" i="1"/>
  <c r="AC92" i="1"/>
  <c r="AC100" i="1"/>
  <c r="AC108" i="1"/>
  <c r="AC116" i="1"/>
  <c r="AC124" i="1"/>
  <c r="AC132" i="1"/>
  <c r="AC140" i="1"/>
  <c r="AC148" i="1"/>
  <c r="AC7" i="1"/>
  <c r="AC15" i="1"/>
  <c r="AC23" i="1"/>
  <c r="AC31" i="1"/>
  <c r="AC39" i="1"/>
  <c r="AC47" i="1"/>
  <c r="AC55" i="1"/>
  <c r="AC63" i="1"/>
  <c r="AC71" i="1"/>
  <c r="AC79" i="1"/>
  <c r="AC87" i="1"/>
  <c r="AC95" i="1"/>
  <c r="AC103" i="1"/>
  <c r="AC111" i="1"/>
  <c r="AC119" i="1"/>
  <c r="AC127" i="1"/>
  <c r="AC135" i="1"/>
  <c r="AC143" i="1"/>
  <c r="AC151" i="1"/>
  <c r="AC10" i="1"/>
  <c r="AC18" i="1"/>
  <c r="AC26" i="1"/>
  <c r="AC34" i="1"/>
  <c r="AC42" i="1"/>
  <c r="AC50" i="1"/>
  <c r="AC58" i="1"/>
  <c r="AC66" i="1"/>
  <c r="AC74" i="1"/>
  <c r="AC82" i="1"/>
  <c r="AC90" i="1"/>
  <c r="AC98" i="1"/>
  <c r="AC106" i="1"/>
  <c r="AC114" i="1"/>
  <c r="AC122" i="1"/>
  <c r="AC130" i="1"/>
  <c r="AC138" i="1"/>
  <c r="AC146" i="1"/>
  <c r="AC154" i="1"/>
  <c r="AC13" i="1"/>
  <c r="AC21" i="1"/>
  <c r="AC29" i="1"/>
  <c r="AC37" i="1"/>
  <c r="AC45" i="1"/>
  <c r="AC53" i="1"/>
  <c r="AC61" i="1"/>
  <c r="AC69" i="1"/>
  <c r="AC77" i="1"/>
  <c r="AC85" i="1"/>
  <c r="AC93" i="1"/>
  <c r="AC101" i="1"/>
  <c r="AC109" i="1"/>
  <c r="AC117" i="1"/>
  <c r="AC125" i="1"/>
  <c r="AC133" i="1"/>
  <c r="AC141" i="1"/>
  <c r="AC149" i="1"/>
  <c r="AC157" i="1"/>
  <c r="AC156" i="1"/>
  <c r="AC167" i="1"/>
  <c r="AC175" i="1"/>
  <c r="AC183" i="1"/>
  <c r="AC191" i="1"/>
  <c r="AC199" i="1"/>
  <c r="AC170" i="1"/>
  <c r="AC178" i="1"/>
  <c r="AC165" i="1"/>
  <c r="AC173" i="1"/>
  <c r="AC181" i="1"/>
  <c r="AC163" i="1"/>
  <c r="AC168" i="1"/>
  <c r="AC176" i="1"/>
  <c r="AC184" i="1"/>
  <c r="AC192" i="1"/>
  <c r="AC200" i="1"/>
  <c r="AC171" i="1"/>
  <c r="AC179" i="1"/>
  <c r="AC159" i="1"/>
  <c r="AC162" i="1"/>
  <c r="AC166" i="1"/>
  <c r="AC174" i="1"/>
  <c r="AC182" i="1"/>
  <c r="AC169" i="1"/>
  <c r="AC177" i="1"/>
  <c r="AC185" i="1"/>
  <c r="AC193" i="1"/>
  <c r="AC164" i="1"/>
  <c r="AC172" i="1"/>
  <c r="AC180" i="1"/>
  <c r="AC188" i="1"/>
  <c r="AC196" i="1"/>
  <c r="AC194" i="1"/>
  <c r="AC189" i="1"/>
  <c r="AC195" i="1"/>
  <c r="AC190" i="1"/>
  <c r="AC186" i="1"/>
  <c r="AC197" i="1"/>
  <c r="AC187" i="1"/>
  <c r="AC198" i="1"/>
  <c r="J33" i="1"/>
  <c r="J41" i="1"/>
  <c r="J49" i="1"/>
  <c r="J57" i="1"/>
  <c r="J65" i="1"/>
  <c r="J73" i="1"/>
  <c r="J81" i="1"/>
  <c r="J89" i="1"/>
  <c r="J97" i="1"/>
  <c r="J105" i="1"/>
  <c r="J113" i="1"/>
  <c r="J121" i="1"/>
  <c r="J129" i="1"/>
  <c r="J137" i="1"/>
  <c r="J145" i="1"/>
  <c r="J153" i="1"/>
  <c r="J161" i="1"/>
  <c r="J169" i="1"/>
  <c r="J177" i="1"/>
  <c r="J185" i="1"/>
  <c r="J193" i="1"/>
  <c r="J32" i="1"/>
  <c r="J40" i="1"/>
  <c r="J48" i="1"/>
  <c r="J56" i="1"/>
  <c r="J64" i="1"/>
  <c r="J72" i="1"/>
  <c r="J80" i="1"/>
  <c r="J88" i="1"/>
  <c r="J96" i="1"/>
  <c r="J104" i="1"/>
  <c r="J112" i="1"/>
  <c r="J120" i="1"/>
  <c r="J128" i="1"/>
  <c r="J136" i="1"/>
  <c r="J144" i="1"/>
  <c r="J152" i="1"/>
  <c r="J160" i="1"/>
  <c r="J168" i="1"/>
  <c r="J176" i="1"/>
  <c r="J184" i="1"/>
  <c r="J192" i="1"/>
  <c r="J200" i="1"/>
  <c r="J30" i="1"/>
  <c r="J39" i="1"/>
  <c r="J47" i="1"/>
  <c r="J55" i="1"/>
  <c r="J63" i="1"/>
  <c r="J71" i="1"/>
  <c r="J79" i="1"/>
  <c r="J87" i="1"/>
  <c r="J95" i="1"/>
  <c r="J103" i="1"/>
  <c r="J111" i="1"/>
  <c r="J119" i="1"/>
  <c r="J127" i="1"/>
  <c r="J135" i="1"/>
  <c r="J143" i="1"/>
  <c r="J151" i="1"/>
  <c r="J159" i="1"/>
  <c r="J167" i="1"/>
  <c r="J175" i="1"/>
  <c r="J183" i="1"/>
  <c r="J191" i="1"/>
  <c r="J199" i="1"/>
  <c r="AC5" i="1"/>
  <c r="J29" i="1"/>
  <c r="J38" i="1"/>
  <c r="J46" i="1"/>
  <c r="J54" i="1"/>
  <c r="J62" i="1"/>
  <c r="J70" i="1"/>
  <c r="J78" i="1"/>
  <c r="J86" i="1"/>
  <c r="J94" i="1"/>
  <c r="J102" i="1"/>
  <c r="J110" i="1"/>
  <c r="J118" i="1"/>
  <c r="J126" i="1"/>
  <c r="J134" i="1"/>
  <c r="J142" i="1"/>
  <c r="J150" i="1"/>
  <c r="J158" i="1"/>
  <c r="J166" i="1"/>
  <c r="J174" i="1"/>
  <c r="J182" i="1"/>
  <c r="J190" i="1"/>
  <c r="J198" i="1"/>
  <c r="J28" i="1"/>
  <c r="J37" i="1"/>
  <c r="J45" i="1"/>
  <c r="J53" i="1"/>
  <c r="J61" i="1"/>
  <c r="J69" i="1"/>
  <c r="J77" i="1"/>
  <c r="J85" i="1"/>
  <c r="J93" i="1"/>
  <c r="J101" i="1"/>
  <c r="J109" i="1"/>
  <c r="J117" i="1"/>
  <c r="J125" i="1"/>
  <c r="J133" i="1"/>
  <c r="J141" i="1"/>
  <c r="J149" i="1"/>
  <c r="J157" i="1"/>
  <c r="J165" i="1"/>
  <c r="J173" i="1"/>
  <c r="J181" i="1"/>
  <c r="J189" i="1"/>
  <c r="J197" i="1"/>
  <c r="J26" i="1"/>
  <c r="J36" i="1"/>
  <c r="J44" i="1"/>
  <c r="J52" i="1"/>
  <c r="J60" i="1"/>
  <c r="J68" i="1"/>
  <c r="J76" i="1"/>
  <c r="J84" i="1"/>
  <c r="J92" i="1"/>
  <c r="J100" i="1"/>
  <c r="J108" i="1"/>
  <c r="J116" i="1"/>
  <c r="J124" i="1"/>
  <c r="J132" i="1"/>
  <c r="J140" i="1"/>
  <c r="J148" i="1"/>
  <c r="J156" i="1"/>
  <c r="J164" i="1"/>
  <c r="J172" i="1"/>
  <c r="J180" i="1"/>
  <c r="J188" i="1"/>
  <c r="J196" i="1"/>
  <c r="J25" i="1"/>
  <c r="J35" i="1"/>
  <c r="J43" i="1"/>
  <c r="J51" i="1"/>
  <c r="J59" i="1"/>
  <c r="J67" i="1"/>
  <c r="J75" i="1"/>
  <c r="J83" i="1"/>
  <c r="J91" i="1"/>
  <c r="J99" i="1"/>
  <c r="J107" i="1"/>
  <c r="J115" i="1"/>
  <c r="J123" i="1"/>
  <c r="J131" i="1"/>
  <c r="J139" i="1"/>
  <c r="J147" i="1"/>
  <c r="J155" i="1"/>
  <c r="J163" i="1"/>
  <c r="J171" i="1"/>
  <c r="J179" i="1"/>
  <c r="J187" i="1"/>
  <c r="J195" i="1"/>
  <c r="J34" i="1"/>
  <c r="J42" i="1"/>
  <c r="J50" i="1"/>
  <c r="J58" i="1"/>
  <c r="J66" i="1"/>
  <c r="J74" i="1"/>
  <c r="J82" i="1"/>
  <c r="J90" i="1"/>
  <c r="J98" i="1"/>
  <c r="J106" i="1"/>
  <c r="J114" i="1"/>
  <c r="J122" i="1"/>
  <c r="J130" i="1"/>
  <c r="J138" i="1"/>
  <c r="J146" i="1"/>
  <c r="J154" i="1"/>
  <c r="J162" i="1"/>
  <c r="J170" i="1"/>
  <c r="J178" i="1"/>
  <c r="J186" i="1"/>
  <c r="J194" i="1"/>
  <c r="AB13" i="1"/>
  <c r="AB21" i="1"/>
  <c r="AB29" i="1"/>
  <c r="AB37" i="1"/>
  <c r="AB45" i="1"/>
  <c r="AB53" i="1"/>
  <c r="AB61" i="1"/>
  <c r="AB69" i="1"/>
  <c r="AB77" i="1"/>
  <c r="AB85" i="1"/>
  <c r="AB93" i="1"/>
  <c r="AB101" i="1"/>
  <c r="AB109" i="1"/>
  <c r="AB117" i="1"/>
  <c r="AB125" i="1"/>
  <c r="AB133" i="1"/>
  <c r="AB141" i="1"/>
  <c r="AB149" i="1"/>
  <c r="AB157" i="1"/>
  <c r="AB8" i="1"/>
  <c r="AB16" i="1"/>
  <c r="AB24" i="1"/>
  <c r="AB32" i="1"/>
  <c r="AB40" i="1"/>
  <c r="AB48" i="1"/>
  <c r="AB56" i="1"/>
  <c r="AB64" i="1"/>
  <c r="AB72" i="1"/>
  <c r="AB80" i="1"/>
  <c r="AB88" i="1"/>
  <c r="AB96" i="1"/>
  <c r="AB104" i="1"/>
  <c r="AB112" i="1"/>
  <c r="AB120" i="1"/>
  <c r="AB128" i="1"/>
  <c r="AB136" i="1"/>
  <c r="AB144" i="1"/>
  <c r="AB152" i="1"/>
  <c r="AB160" i="1"/>
  <c r="AB11" i="1"/>
  <c r="AB19" i="1"/>
  <c r="AB27" i="1"/>
  <c r="AB35" i="1"/>
  <c r="AB43" i="1"/>
  <c r="AB51" i="1"/>
  <c r="AB59" i="1"/>
  <c r="AB67" i="1"/>
  <c r="AB75" i="1"/>
  <c r="AB83" i="1"/>
  <c r="AB91" i="1"/>
  <c r="AB99" i="1"/>
  <c r="AB107" i="1"/>
  <c r="AB115" i="1"/>
  <c r="AB123" i="1"/>
  <c r="AB131" i="1"/>
  <c r="AB139" i="1"/>
  <c r="AB147" i="1"/>
  <c r="AB155" i="1"/>
  <c r="AB6" i="1"/>
  <c r="AB14" i="1"/>
  <c r="AB22" i="1"/>
  <c r="AB30" i="1"/>
  <c r="AB38" i="1"/>
  <c r="AB46" i="1"/>
  <c r="AB54" i="1"/>
  <c r="AB62" i="1"/>
  <c r="AB70" i="1"/>
  <c r="AB78" i="1"/>
  <c r="AB86" i="1"/>
  <c r="AB94" i="1"/>
  <c r="AB102" i="1"/>
  <c r="AB110" i="1"/>
  <c r="AB118" i="1"/>
  <c r="AB126" i="1"/>
  <c r="AB134" i="1"/>
  <c r="AB142" i="1"/>
  <c r="AB150" i="1"/>
  <c r="AB158" i="1"/>
  <c r="AB9" i="1"/>
  <c r="AB17" i="1"/>
  <c r="AB25" i="1"/>
  <c r="AB33" i="1"/>
  <c r="AB41" i="1"/>
  <c r="AB49" i="1"/>
  <c r="AB57" i="1"/>
  <c r="AB65" i="1"/>
  <c r="AB73" i="1"/>
  <c r="AB81" i="1"/>
  <c r="AB89" i="1"/>
  <c r="AB97" i="1"/>
  <c r="AB105" i="1"/>
  <c r="AB113" i="1"/>
  <c r="AB121" i="1"/>
  <c r="AB129" i="1"/>
  <c r="AB137" i="1"/>
  <c r="AB145" i="1"/>
  <c r="AB153" i="1"/>
  <c r="AB12" i="1"/>
  <c r="AB20" i="1"/>
  <c r="AB28" i="1"/>
  <c r="AB36" i="1"/>
  <c r="AB44" i="1"/>
  <c r="AB52" i="1"/>
  <c r="AB60" i="1"/>
  <c r="AB68" i="1"/>
  <c r="AB76" i="1"/>
  <c r="AB84" i="1"/>
  <c r="AB92" i="1"/>
  <c r="AB100" i="1"/>
  <c r="AB108" i="1"/>
  <c r="AB116" i="1"/>
  <c r="AB124" i="1"/>
  <c r="AB132" i="1"/>
  <c r="AB140" i="1"/>
  <c r="AB148" i="1"/>
  <c r="AB7" i="1"/>
  <c r="AB15" i="1"/>
  <c r="AB23" i="1"/>
  <c r="AB31" i="1"/>
  <c r="AB39" i="1"/>
  <c r="AB47" i="1"/>
  <c r="AB55" i="1"/>
  <c r="AB63" i="1"/>
  <c r="AB71" i="1"/>
  <c r="AB79" i="1"/>
  <c r="AB87" i="1"/>
  <c r="AB95" i="1"/>
  <c r="AB103" i="1"/>
  <c r="AB111" i="1"/>
  <c r="AB119" i="1"/>
  <c r="AB127" i="1"/>
  <c r="AB135" i="1"/>
  <c r="AB143" i="1"/>
  <c r="AB151" i="1"/>
  <c r="AB159" i="1"/>
  <c r="AB10" i="1"/>
  <c r="AB18" i="1"/>
  <c r="AB26" i="1"/>
  <c r="AB34" i="1"/>
  <c r="AB42" i="1"/>
  <c r="AB50" i="1"/>
  <c r="AB58" i="1"/>
  <c r="AB66" i="1"/>
  <c r="AB74" i="1"/>
  <c r="AB82" i="1"/>
  <c r="AB90" i="1"/>
  <c r="AB98" i="1"/>
  <c r="AB106" i="1"/>
  <c r="AB114" i="1"/>
  <c r="AB122" i="1"/>
  <c r="AB130" i="1"/>
  <c r="AB138" i="1"/>
  <c r="AB146" i="1"/>
  <c r="AB154" i="1"/>
  <c r="AB164" i="1"/>
  <c r="AB172" i="1"/>
  <c r="AB180" i="1"/>
  <c r="AB188" i="1"/>
  <c r="AB196" i="1"/>
  <c r="AB156" i="1"/>
  <c r="AB167" i="1"/>
  <c r="AB175" i="1"/>
  <c r="AB183" i="1"/>
  <c r="AB170" i="1"/>
  <c r="AB178" i="1"/>
  <c r="AB165" i="1"/>
  <c r="AB173" i="1"/>
  <c r="AB181" i="1"/>
  <c r="AB189" i="1"/>
  <c r="AB197" i="1"/>
  <c r="AB163" i="1"/>
  <c r="AB168" i="1"/>
  <c r="AB176" i="1"/>
  <c r="AB184" i="1"/>
  <c r="AB171" i="1"/>
  <c r="AB179" i="1"/>
  <c r="AB162" i="1"/>
  <c r="AB166" i="1"/>
  <c r="AB174" i="1"/>
  <c r="AB182" i="1"/>
  <c r="AB190" i="1"/>
  <c r="AB198" i="1"/>
  <c r="AB161" i="1"/>
  <c r="AB169" i="1"/>
  <c r="AB177" i="1"/>
  <c r="AB185" i="1"/>
  <c r="AB193" i="1"/>
  <c r="AB199" i="1"/>
  <c r="AB194" i="1"/>
  <c r="AB200" i="1"/>
  <c r="AB195" i="1"/>
  <c r="AB191" i="1"/>
  <c r="AB186" i="1"/>
  <c r="AB192" i="1"/>
  <c r="AB187" i="1"/>
  <c r="I34" i="1"/>
  <c r="I42" i="1"/>
  <c r="I50" i="1"/>
  <c r="I58" i="1"/>
  <c r="I66" i="1"/>
  <c r="I74" i="1"/>
  <c r="I82" i="1"/>
  <c r="I90" i="1"/>
  <c r="I98" i="1"/>
  <c r="I106" i="1"/>
  <c r="I114" i="1"/>
  <c r="I122" i="1"/>
  <c r="I130" i="1"/>
  <c r="I138" i="1"/>
  <c r="I146" i="1"/>
  <c r="I154" i="1"/>
  <c r="I162" i="1"/>
  <c r="I170" i="1"/>
  <c r="I178" i="1"/>
  <c r="I186" i="1"/>
  <c r="I194" i="1"/>
  <c r="I33" i="1"/>
  <c r="I41" i="1"/>
  <c r="I49" i="1"/>
  <c r="I57" i="1"/>
  <c r="I65" i="1"/>
  <c r="I73" i="1"/>
  <c r="I81" i="1"/>
  <c r="I89" i="1"/>
  <c r="I97" i="1"/>
  <c r="I105" i="1"/>
  <c r="I113" i="1"/>
  <c r="I121" i="1"/>
  <c r="I129" i="1"/>
  <c r="I137" i="1"/>
  <c r="I145" i="1"/>
  <c r="I153" i="1"/>
  <c r="I161" i="1"/>
  <c r="I169" i="1"/>
  <c r="I177" i="1"/>
  <c r="I185" i="1"/>
  <c r="I193" i="1"/>
  <c r="I32" i="1"/>
  <c r="I40" i="1"/>
  <c r="I48" i="1"/>
  <c r="I56" i="1"/>
  <c r="I64" i="1"/>
  <c r="I72" i="1"/>
  <c r="I80" i="1"/>
  <c r="I88" i="1"/>
  <c r="I96" i="1"/>
  <c r="I104" i="1"/>
  <c r="I112" i="1"/>
  <c r="I120" i="1"/>
  <c r="I128" i="1"/>
  <c r="I136" i="1"/>
  <c r="I144" i="1"/>
  <c r="I152" i="1"/>
  <c r="I160" i="1"/>
  <c r="I168" i="1"/>
  <c r="I176" i="1"/>
  <c r="I184" i="1"/>
  <c r="I192" i="1"/>
  <c r="I200" i="1"/>
  <c r="I30" i="1"/>
  <c r="I39" i="1"/>
  <c r="I47" i="1"/>
  <c r="I55" i="1"/>
  <c r="I63" i="1"/>
  <c r="I71" i="1"/>
  <c r="I79" i="1"/>
  <c r="I87" i="1"/>
  <c r="I95" i="1"/>
  <c r="I103" i="1"/>
  <c r="I111" i="1"/>
  <c r="I119" i="1"/>
  <c r="I127" i="1"/>
  <c r="I135" i="1"/>
  <c r="I143" i="1"/>
  <c r="I151" i="1"/>
  <c r="I159" i="1"/>
  <c r="I167" i="1"/>
  <c r="I175" i="1"/>
  <c r="I183" i="1"/>
  <c r="I191" i="1"/>
  <c r="I199" i="1"/>
  <c r="AB5" i="1"/>
  <c r="I29" i="1"/>
  <c r="I38" i="1"/>
  <c r="I46" i="1"/>
  <c r="I54" i="1"/>
  <c r="I62" i="1"/>
  <c r="I70" i="1"/>
  <c r="I78" i="1"/>
  <c r="I86" i="1"/>
  <c r="I94" i="1"/>
  <c r="I102" i="1"/>
  <c r="I110" i="1"/>
  <c r="I118" i="1"/>
  <c r="I126" i="1"/>
  <c r="I134" i="1"/>
  <c r="I142" i="1"/>
  <c r="I150" i="1"/>
  <c r="I158" i="1"/>
  <c r="I166" i="1"/>
  <c r="I174" i="1"/>
  <c r="I182" i="1"/>
  <c r="I190" i="1"/>
  <c r="I198" i="1"/>
  <c r="I28" i="1"/>
  <c r="I37" i="1"/>
  <c r="I45" i="1"/>
  <c r="I53" i="1"/>
  <c r="I61" i="1"/>
  <c r="I69" i="1"/>
  <c r="I77" i="1"/>
  <c r="I85" i="1"/>
  <c r="I93" i="1"/>
  <c r="I101" i="1"/>
  <c r="I109" i="1"/>
  <c r="I117" i="1"/>
  <c r="I125" i="1"/>
  <c r="I133" i="1"/>
  <c r="I141" i="1"/>
  <c r="I149" i="1"/>
  <c r="I157" i="1"/>
  <c r="I165" i="1"/>
  <c r="I173" i="1"/>
  <c r="I181" i="1"/>
  <c r="I189" i="1"/>
  <c r="I197" i="1"/>
  <c r="I26" i="1"/>
  <c r="I36" i="1"/>
  <c r="I44" i="1"/>
  <c r="I52" i="1"/>
  <c r="I60" i="1"/>
  <c r="I68" i="1"/>
  <c r="I76" i="1"/>
  <c r="I84" i="1"/>
  <c r="I92" i="1"/>
  <c r="I100" i="1"/>
  <c r="I108" i="1"/>
  <c r="I116" i="1"/>
  <c r="I124" i="1"/>
  <c r="I132" i="1"/>
  <c r="I140" i="1"/>
  <c r="I148" i="1"/>
  <c r="I156" i="1"/>
  <c r="I164" i="1"/>
  <c r="I172" i="1"/>
  <c r="I180" i="1"/>
  <c r="I188" i="1"/>
  <c r="I196" i="1"/>
  <c r="I25" i="1"/>
  <c r="I35" i="1"/>
  <c r="I43" i="1"/>
  <c r="I51" i="1"/>
  <c r="I59" i="1"/>
  <c r="I67" i="1"/>
  <c r="I75" i="1"/>
  <c r="I83" i="1"/>
  <c r="I91" i="1"/>
  <c r="I99" i="1"/>
  <c r="I107" i="1"/>
  <c r="I115" i="1"/>
  <c r="I123" i="1"/>
  <c r="I131" i="1"/>
  <c r="I139" i="1"/>
  <c r="I147" i="1"/>
  <c r="I155" i="1"/>
  <c r="I163" i="1"/>
  <c r="I171" i="1"/>
  <c r="I179" i="1"/>
  <c r="I187" i="1"/>
  <c r="I195" i="1"/>
  <c r="AJ7" i="1"/>
  <c r="AJ15" i="1"/>
  <c r="AJ23" i="1"/>
  <c r="AJ31" i="1"/>
  <c r="AJ39" i="1"/>
  <c r="AJ47" i="1"/>
  <c r="AJ55" i="1"/>
  <c r="AJ63" i="1"/>
  <c r="AJ71" i="1"/>
  <c r="AJ79" i="1"/>
  <c r="AJ87" i="1"/>
  <c r="AJ95" i="1"/>
  <c r="AJ103" i="1"/>
  <c r="AJ111" i="1"/>
  <c r="AJ119" i="1"/>
  <c r="AJ127" i="1"/>
  <c r="AJ135" i="1"/>
  <c r="AJ143" i="1"/>
  <c r="AJ151" i="1"/>
  <c r="AJ159" i="1"/>
  <c r="AJ10" i="1"/>
  <c r="AJ18" i="1"/>
  <c r="AJ26" i="1"/>
  <c r="AJ34" i="1"/>
  <c r="AJ42" i="1"/>
  <c r="AJ50" i="1"/>
  <c r="AJ58" i="1"/>
  <c r="AJ66" i="1"/>
  <c r="AJ74" i="1"/>
  <c r="AJ82" i="1"/>
  <c r="AJ90" i="1"/>
  <c r="AJ98" i="1"/>
  <c r="AJ106" i="1"/>
  <c r="AJ114" i="1"/>
  <c r="AJ122" i="1"/>
  <c r="AJ130" i="1"/>
  <c r="AJ138" i="1"/>
  <c r="AJ146" i="1"/>
  <c r="AJ154" i="1"/>
  <c r="AJ13" i="1"/>
  <c r="AJ21" i="1"/>
  <c r="AJ29" i="1"/>
  <c r="AJ37" i="1"/>
  <c r="AJ45" i="1"/>
  <c r="AJ53" i="1"/>
  <c r="AJ61" i="1"/>
  <c r="AJ69" i="1"/>
  <c r="AJ77" i="1"/>
  <c r="AJ85" i="1"/>
  <c r="AJ93" i="1"/>
  <c r="AJ101" i="1"/>
  <c r="AJ109" i="1"/>
  <c r="AJ117" i="1"/>
  <c r="AJ125" i="1"/>
  <c r="AJ133" i="1"/>
  <c r="AJ141" i="1"/>
  <c r="AJ149" i="1"/>
  <c r="AJ157" i="1"/>
  <c r="AJ8" i="1"/>
  <c r="AJ16" i="1"/>
  <c r="AJ24" i="1"/>
  <c r="AJ32" i="1"/>
  <c r="AJ40" i="1"/>
  <c r="AJ48" i="1"/>
  <c r="AJ56" i="1"/>
  <c r="AJ64" i="1"/>
  <c r="AJ72" i="1"/>
  <c r="AJ80" i="1"/>
  <c r="AJ88" i="1"/>
  <c r="AJ96" i="1"/>
  <c r="AJ104" i="1"/>
  <c r="AJ112" i="1"/>
  <c r="AJ120" i="1"/>
  <c r="AJ128" i="1"/>
  <c r="AJ136" i="1"/>
  <c r="AJ144" i="1"/>
  <c r="AJ152" i="1"/>
  <c r="AJ160" i="1"/>
  <c r="AJ11" i="1"/>
  <c r="AJ19" i="1"/>
  <c r="AJ27" i="1"/>
  <c r="AJ35" i="1"/>
  <c r="AJ43" i="1"/>
  <c r="AJ51" i="1"/>
  <c r="AJ59" i="1"/>
  <c r="AJ67" i="1"/>
  <c r="AJ75" i="1"/>
  <c r="AJ83" i="1"/>
  <c r="AJ91" i="1"/>
  <c r="AJ99" i="1"/>
  <c r="AJ107" i="1"/>
  <c r="AJ115" i="1"/>
  <c r="AJ123" i="1"/>
  <c r="AJ131" i="1"/>
  <c r="AJ139" i="1"/>
  <c r="AJ147" i="1"/>
  <c r="AJ6" i="1"/>
  <c r="AJ14" i="1"/>
  <c r="AJ22" i="1"/>
  <c r="AJ30" i="1"/>
  <c r="AJ38" i="1"/>
  <c r="AJ46" i="1"/>
  <c r="AJ54" i="1"/>
  <c r="AJ62" i="1"/>
  <c r="AJ70" i="1"/>
  <c r="AJ78" i="1"/>
  <c r="AJ86" i="1"/>
  <c r="AJ94" i="1"/>
  <c r="AJ102" i="1"/>
  <c r="AJ110" i="1"/>
  <c r="AJ118" i="1"/>
  <c r="AJ126" i="1"/>
  <c r="AJ134" i="1"/>
  <c r="AJ142" i="1"/>
  <c r="AJ150" i="1"/>
  <c r="AJ9" i="1"/>
  <c r="AJ17" i="1"/>
  <c r="AJ25" i="1"/>
  <c r="AJ33" i="1"/>
  <c r="AJ41" i="1"/>
  <c r="AJ49" i="1"/>
  <c r="AJ57" i="1"/>
  <c r="AJ65" i="1"/>
  <c r="AJ73" i="1"/>
  <c r="AJ81" i="1"/>
  <c r="AJ89" i="1"/>
  <c r="AJ97" i="1"/>
  <c r="AJ105" i="1"/>
  <c r="AJ113" i="1"/>
  <c r="AJ121" i="1"/>
  <c r="AJ129" i="1"/>
  <c r="AJ137" i="1"/>
  <c r="AJ145" i="1"/>
  <c r="AJ153" i="1"/>
  <c r="AJ12" i="1"/>
  <c r="AJ20" i="1"/>
  <c r="AJ28" i="1"/>
  <c r="AJ36" i="1"/>
  <c r="AJ44" i="1"/>
  <c r="AJ52" i="1"/>
  <c r="AJ60" i="1"/>
  <c r="AJ68" i="1"/>
  <c r="AJ76" i="1"/>
  <c r="AJ84" i="1"/>
  <c r="AJ92" i="1"/>
  <c r="AJ100" i="1"/>
  <c r="AJ108" i="1"/>
  <c r="AJ116" i="1"/>
  <c r="AJ124" i="1"/>
  <c r="AJ132" i="1"/>
  <c r="AJ140" i="1"/>
  <c r="AJ148" i="1"/>
  <c r="AJ156" i="1"/>
  <c r="AJ166" i="1"/>
  <c r="AJ174" i="1"/>
  <c r="AJ182" i="1"/>
  <c r="AJ190" i="1"/>
  <c r="AJ198" i="1"/>
  <c r="AJ158" i="1"/>
  <c r="AJ162" i="1"/>
  <c r="AJ169" i="1"/>
  <c r="AJ177" i="1"/>
  <c r="AJ155" i="1"/>
  <c r="AJ164" i="1"/>
  <c r="AJ172" i="1"/>
  <c r="AJ180" i="1"/>
  <c r="AJ161" i="1"/>
  <c r="AJ167" i="1"/>
  <c r="AJ175" i="1"/>
  <c r="AJ183" i="1"/>
  <c r="AJ191" i="1"/>
  <c r="AJ199" i="1"/>
  <c r="AJ170" i="1"/>
  <c r="AJ178" i="1"/>
  <c r="AJ165" i="1"/>
  <c r="AJ173" i="1"/>
  <c r="AJ181" i="1"/>
  <c r="AJ168" i="1"/>
  <c r="AJ176" i="1"/>
  <c r="AJ184" i="1"/>
  <c r="AJ192" i="1"/>
  <c r="AJ200" i="1"/>
  <c r="AJ163" i="1"/>
  <c r="AJ171" i="1"/>
  <c r="AJ179" i="1"/>
  <c r="AJ187" i="1"/>
  <c r="AJ195" i="1"/>
  <c r="AJ185" i="1"/>
  <c r="AJ196" i="1"/>
  <c r="AJ186" i="1"/>
  <c r="AJ197" i="1"/>
  <c r="AJ193" i="1"/>
  <c r="AJ188" i="1"/>
  <c r="AJ194" i="1"/>
  <c r="AJ189" i="1"/>
  <c r="AJ5" i="1"/>
  <c r="AK8" i="1"/>
  <c r="AK12" i="1"/>
  <c r="AK16" i="1"/>
  <c r="AK20" i="1"/>
  <c r="AK24" i="1"/>
  <c r="AK28" i="1"/>
  <c r="AK32" i="1"/>
  <c r="AK36" i="1"/>
  <c r="AK40" i="1"/>
  <c r="AK44" i="1"/>
  <c r="AK48" i="1"/>
  <c r="AK52" i="1"/>
  <c r="AK56" i="1"/>
  <c r="AK60" i="1"/>
  <c r="AK64" i="1"/>
  <c r="AK68" i="1"/>
  <c r="AK72" i="1"/>
  <c r="AK76" i="1"/>
  <c r="AK80" i="1"/>
  <c r="AK84" i="1"/>
  <c r="AK88" i="1"/>
  <c r="AK92" i="1"/>
  <c r="AK96" i="1"/>
  <c r="AK100" i="1"/>
  <c r="AK104" i="1"/>
  <c r="AK108" i="1"/>
  <c r="AK112" i="1"/>
  <c r="AK116" i="1"/>
  <c r="AK120" i="1"/>
  <c r="AK124" i="1"/>
  <c r="AK128" i="1"/>
  <c r="AK132" i="1"/>
  <c r="AK136" i="1"/>
  <c r="AK140" i="1"/>
  <c r="AK144" i="1"/>
  <c r="AK148" i="1"/>
  <c r="AK152" i="1"/>
  <c r="AK156" i="1"/>
  <c r="AK160" i="1"/>
  <c r="AK164" i="1"/>
  <c r="AK168" i="1"/>
  <c r="AK172" i="1"/>
  <c r="AK176" i="1"/>
  <c r="AK180" i="1"/>
  <c r="AK184" i="1"/>
  <c r="AK188" i="1"/>
  <c r="AK192" i="1"/>
  <c r="AK196" i="1"/>
  <c r="AK200" i="1"/>
  <c r="AK9" i="1"/>
  <c r="AK13" i="1"/>
  <c r="AK17" i="1"/>
  <c r="AK21" i="1"/>
  <c r="AK25" i="1"/>
  <c r="AK29" i="1"/>
  <c r="AK33" i="1"/>
  <c r="AK37" i="1"/>
  <c r="AK41" i="1"/>
  <c r="AK45" i="1"/>
  <c r="AK49" i="1"/>
  <c r="AK53" i="1"/>
  <c r="AK57" i="1"/>
  <c r="AK61" i="1"/>
  <c r="AK65" i="1"/>
  <c r="AK69" i="1"/>
  <c r="AK73" i="1"/>
  <c r="AK77" i="1"/>
  <c r="AK81" i="1"/>
  <c r="AK85" i="1"/>
  <c r="AK89" i="1"/>
  <c r="AK93" i="1"/>
  <c r="AK97" i="1"/>
  <c r="AK101" i="1"/>
  <c r="AK105" i="1"/>
  <c r="AK109" i="1"/>
  <c r="AK113" i="1"/>
  <c r="AK117" i="1"/>
  <c r="AK121" i="1"/>
  <c r="AK125" i="1"/>
  <c r="AK129" i="1"/>
  <c r="AK133" i="1"/>
  <c r="AK137" i="1"/>
  <c r="AK141" i="1"/>
  <c r="AK145" i="1"/>
  <c r="AK149" i="1"/>
  <c r="AK153" i="1"/>
  <c r="AK157" i="1"/>
  <c r="AK161" i="1"/>
  <c r="AK165" i="1"/>
  <c r="AK169" i="1"/>
  <c r="AK173" i="1"/>
  <c r="AK177" i="1"/>
  <c r="AK181" i="1"/>
  <c r="AK185" i="1"/>
  <c r="AK189" i="1"/>
  <c r="AK193" i="1"/>
  <c r="AK197" i="1"/>
  <c r="AK6" i="1"/>
  <c r="AK10" i="1"/>
  <c r="AK14" i="1"/>
  <c r="AK18" i="1"/>
  <c r="AK22" i="1"/>
  <c r="AK26" i="1"/>
  <c r="AK30" i="1"/>
  <c r="AK34" i="1"/>
  <c r="AK38" i="1"/>
  <c r="AK42" i="1"/>
  <c r="AK46" i="1"/>
  <c r="AK50" i="1"/>
  <c r="AK54" i="1"/>
  <c r="AK58" i="1"/>
  <c r="AK62" i="1"/>
  <c r="AK66" i="1"/>
  <c r="AK70" i="1"/>
  <c r="AK74" i="1"/>
  <c r="AK78" i="1"/>
  <c r="AK82" i="1"/>
  <c r="AK86" i="1"/>
  <c r="AK90" i="1"/>
  <c r="AK94" i="1"/>
  <c r="AK98" i="1"/>
  <c r="AK102" i="1"/>
  <c r="AK106" i="1"/>
  <c r="AK110" i="1"/>
  <c r="AK114" i="1"/>
  <c r="AK118" i="1"/>
  <c r="AK122" i="1"/>
  <c r="AK126" i="1"/>
  <c r="AK130" i="1"/>
  <c r="AK134" i="1"/>
  <c r="AK138" i="1"/>
  <c r="AK142" i="1"/>
  <c r="AK146" i="1"/>
  <c r="AK150" i="1"/>
  <c r="AK154" i="1"/>
  <c r="AK158" i="1"/>
  <c r="AK162" i="1"/>
  <c r="AK166" i="1"/>
  <c r="AK170" i="1"/>
  <c r="AK174" i="1"/>
  <c r="AK178" i="1"/>
  <c r="AK182" i="1"/>
  <c r="AK186" i="1"/>
  <c r="AK190" i="1"/>
  <c r="AK194" i="1"/>
  <c r="AK198" i="1"/>
  <c r="AK7" i="1"/>
  <c r="AK11" i="1"/>
  <c r="AK15" i="1"/>
  <c r="AK19" i="1"/>
  <c r="AK23" i="1"/>
  <c r="AK27" i="1"/>
  <c r="AK31" i="1"/>
  <c r="AK35" i="1"/>
  <c r="AK39" i="1"/>
  <c r="AK43" i="1"/>
  <c r="AK47" i="1"/>
  <c r="AK51" i="1"/>
  <c r="AK55" i="1"/>
  <c r="AK59" i="1"/>
  <c r="AK63" i="1"/>
  <c r="AK67" i="1"/>
  <c r="AK71" i="1"/>
  <c r="AK75" i="1"/>
  <c r="AK79" i="1"/>
  <c r="AK83" i="1"/>
  <c r="AK87" i="1"/>
  <c r="AK91" i="1"/>
  <c r="AK95" i="1"/>
  <c r="AK99" i="1"/>
  <c r="AK103" i="1"/>
  <c r="AK107" i="1"/>
  <c r="AK111" i="1"/>
  <c r="AK115" i="1"/>
  <c r="AK119" i="1"/>
  <c r="AK123" i="1"/>
  <c r="AK127" i="1"/>
  <c r="AK131" i="1"/>
  <c r="AK135" i="1"/>
  <c r="AK139" i="1"/>
  <c r="AK143" i="1"/>
  <c r="AK147" i="1"/>
  <c r="AK151" i="1"/>
  <c r="AK155" i="1"/>
  <c r="AK159" i="1"/>
  <c r="AK163" i="1"/>
  <c r="AK167" i="1"/>
  <c r="AK171" i="1"/>
  <c r="AK175" i="1"/>
  <c r="AK179" i="1"/>
  <c r="AK183" i="1"/>
  <c r="AK187" i="1"/>
  <c r="AK191" i="1"/>
  <c r="AK195" i="1"/>
  <c r="AK199" i="1"/>
  <c r="AK5" i="1"/>
  <c r="W7" i="1"/>
  <c r="W15" i="1"/>
  <c r="W23" i="1"/>
  <c r="W31" i="1"/>
  <c r="W39" i="1"/>
  <c r="W47" i="1"/>
  <c r="W55" i="1"/>
  <c r="W63" i="1"/>
  <c r="W71" i="1"/>
  <c r="W79" i="1"/>
  <c r="W87" i="1"/>
  <c r="W95" i="1"/>
  <c r="W103" i="1"/>
  <c r="W111" i="1"/>
  <c r="W119" i="1"/>
  <c r="W127" i="1"/>
  <c r="W135" i="1"/>
  <c r="W143" i="1"/>
  <c r="W151" i="1"/>
  <c r="W159" i="1"/>
  <c r="W167" i="1"/>
  <c r="W175" i="1"/>
  <c r="W183" i="1"/>
  <c r="W191" i="1"/>
  <c r="W199" i="1"/>
  <c r="W8" i="1"/>
  <c r="W16" i="1"/>
  <c r="W24" i="1"/>
  <c r="W32" i="1"/>
  <c r="W40" i="1"/>
  <c r="W48" i="1"/>
  <c r="W56" i="1"/>
  <c r="W64" i="1"/>
  <c r="W72" i="1"/>
  <c r="W80" i="1"/>
  <c r="W88" i="1"/>
  <c r="W96" i="1"/>
  <c r="W104" i="1"/>
  <c r="W112" i="1"/>
  <c r="W120" i="1"/>
  <c r="W128" i="1"/>
  <c r="W136" i="1"/>
  <c r="W144" i="1"/>
  <c r="W152" i="1"/>
  <c r="W160" i="1"/>
  <c r="W168" i="1"/>
  <c r="W176" i="1"/>
  <c r="W184" i="1"/>
  <c r="W192" i="1"/>
  <c r="W200" i="1"/>
  <c r="W9" i="1"/>
  <c r="W17" i="1"/>
  <c r="W25" i="1"/>
  <c r="W33" i="1"/>
  <c r="W41" i="1"/>
  <c r="W49" i="1"/>
  <c r="W57" i="1"/>
  <c r="W65" i="1"/>
  <c r="W73" i="1"/>
  <c r="W81" i="1"/>
  <c r="W89" i="1"/>
  <c r="W97" i="1"/>
  <c r="W105" i="1"/>
  <c r="W113" i="1"/>
  <c r="W121" i="1"/>
  <c r="W129" i="1"/>
  <c r="W137" i="1"/>
  <c r="W145" i="1"/>
  <c r="W153" i="1"/>
  <c r="W161" i="1"/>
  <c r="W169" i="1"/>
  <c r="W177" i="1"/>
  <c r="W185" i="1"/>
  <c r="W193" i="1"/>
  <c r="W10" i="1"/>
  <c r="W18" i="1"/>
  <c r="W26" i="1"/>
  <c r="W34" i="1"/>
  <c r="W42" i="1"/>
  <c r="W50" i="1"/>
  <c r="W58" i="1"/>
  <c r="W66" i="1"/>
  <c r="W74" i="1"/>
  <c r="W82" i="1"/>
  <c r="W90" i="1"/>
  <c r="W98" i="1"/>
  <c r="W106" i="1"/>
  <c r="W114" i="1"/>
  <c r="W122" i="1"/>
  <c r="W130" i="1"/>
  <c r="W138" i="1"/>
  <c r="W146" i="1"/>
  <c r="W154" i="1"/>
  <c r="W162" i="1"/>
  <c r="W170" i="1"/>
  <c r="W178" i="1"/>
  <c r="W186" i="1"/>
  <c r="W194" i="1"/>
  <c r="W11" i="1"/>
  <c r="W19" i="1"/>
  <c r="W27" i="1"/>
  <c r="W35" i="1"/>
  <c r="W43" i="1"/>
  <c r="W51" i="1"/>
  <c r="W59" i="1"/>
  <c r="W67" i="1"/>
  <c r="W75" i="1"/>
  <c r="W83" i="1"/>
  <c r="W91" i="1"/>
  <c r="W99" i="1"/>
  <c r="W107" i="1"/>
  <c r="W115" i="1"/>
  <c r="W123" i="1"/>
  <c r="W131" i="1"/>
  <c r="W139" i="1"/>
  <c r="W147" i="1"/>
  <c r="W155" i="1"/>
  <c r="W163" i="1"/>
  <c r="W171" i="1"/>
  <c r="W179" i="1"/>
  <c r="W187" i="1"/>
  <c r="W195" i="1"/>
  <c r="W12" i="1"/>
  <c r="W20" i="1"/>
  <c r="W28" i="1"/>
  <c r="W36" i="1"/>
  <c r="W44" i="1"/>
  <c r="W52" i="1"/>
  <c r="W60" i="1"/>
  <c r="W68" i="1"/>
  <c r="W76" i="1"/>
  <c r="W84" i="1"/>
  <c r="W92" i="1"/>
  <c r="W100" i="1"/>
  <c r="W108" i="1"/>
  <c r="W116" i="1"/>
  <c r="W124" i="1"/>
  <c r="W132" i="1"/>
  <c r="W140" i="1"/>
  <c r="W148" i="1"/>
  <c r="W156" i="1"/>
  <c r="W164" i="1"/>
  <c r="W172" i="1"/>
  <c r="W180" i="1"/>
  <c r="W188" i="1"/>
  <c r="W196" i="1"/>
  <c r="W13" i="1"/>
  <c r="W21" i="1"/>
  <c r="W29" i="1"/>
  <c r="W37" i="1"/>
  <c r="W45" i="1"/>
  <c r="W53" i="1"/>
  <c r="W61" i="1"/>
  <c r="W69" i="1"/>
  <c r="W77" i="1"/>
  <c r="W85" i="1"/>
  <c r="W93" i="1"/>
  <c r="W101" i="1"/>
  <c r="W109" i="1"/>
  <c r="W117" i="1"/>
  <c r="W125" i="1"/>
  <c r="W133" i="1"/>
  <c r="W141" i="1"/>
  <c r="W149" i="1"/>
  <c r="W157" i="1"/>
  <c r="W165" i="1"/>
  <c r="W173" i="1"/>
  <c r="W181" i="1"/>
  <c r="W189" i="1"/>
  <c r="W197" i="1"/>
  <c r="W6" i="1"/>
  <c r="W14" i="1"/>
  <c r="W22" i="1"/>
  <c r="W30" i="1"/>
  <c r="W38" i="1"/>
  <c r="W46" i="1"/>
  <c r="W54" i="1"/>
  <c r="W62" i="1"/>
  <c r="W70" i="1"/>
  <c r="W78" i="1"/>
  <c r="W86" i="1"/>
  <c r="W94" i="1"/>
  <c r="W102" i="1"/>
  <c r="W110" i="1"/>
  <c r="W118" i="1"/>
  <c r="W126" i="1"/>
  <c r="W134" i="1"/>
  <c r="W142" i="1"/>
  <c r="W150" i="1"/>
  <c r="W158" i="1"/>
  <c r="W166" i="1"/>
  <c r="W174" i="1"/>
  <c r="W182" i="1"/>
  <c r="W190" i="1"/>
  <c r="W198" i="1"/>
  <c r="D25" i="1"/>
  <c r="D30" i="1"/>
  <c r="D35" i="1"/>
  <c r="D39" i="1"/>
  <c r="D43" i="1"/>
  <c r="D47" i="1"/>
  <c r="D51" i="1"/>
  <c r="D55" i="1"/>
  <c r="D59" i="1"/>
  <c r="D63" i="1"/>
  <c r="D67" i="1"/>
  <c r="D71" i="1"/>
  <c r="D75" i="1"/>
  <c r="D79" i="1"/>
  <c r="D83" i="1"/>
  <c r="D87" i="1"/>
  <c r="D91" i="1"/>
  <c r="D95" i="1"/>
  <c r="D99" i="1"/>
  <c r="D103" i="1"/>
  <c r="D107" i="1"/>
  <c r="D111" i="1"/>
  <c r="D115" i="1"/>
  <c r="D119" i="1"/>
  <c r="D123" i="1"/>
  <c r="D127" i="1"/>
  <c r="D131" i="1"/>
  <c r="D135" i="1"/>
  <c r="D139" i="1"/>
  <c r="D143" i="1"/>
  <c r="D147" i="1"/>
  <c r="D151" i="1"/>
  <c r="D155" i="1"/>
  <c r="D159" i="1"/>
  <c r="D163" i="1"/>
  <c r="D167" i="1"/>
  <c r="D171" i="1"/>
  <c r="D175" i="1"/>
  <c r="D179" i="1"/>
  <c r="D183" i="1"/>
  <c r="D187" i="1"/>
  <c r="D191" i="1"/>
  <c r="D195" i="1"/>
  <c r="D199" i="1"/>
  <c r="W5" i="1"/>
  <c r="D29" i="1"/>
  <c r="D34" i="1"/>
  <c r="D38" i="1"/>
  <c r="D42" i="1"/>
  <c r="D46" i="1"/>
  <c r="D50" i="1"/>
  <c r="D54" i="1"/>
  <c r="D58" i="1"/>
  <c r="D62" i="1"/>
  <c r="D66" i="1"/>
  <c r="D70" i="1"/>
  <c r="D74" i="1"/>
  <c r="D78" i="1"/>
  <c r="D82" i="1"/>
  <c r="D86" i="1"/>
  <c r="D90" i="1"/>
  <c r="D94" i="1"/>
  <c r="D98" i="1"/>
  <c r="D102" i="1"/>
  <c r="D106" i="1"/>
  <c r="D110" i="1"/>
  <c r="D114" i="1"/>
  <c r="D118" i="1"/>
  <c r="D122" i="1"/>
  <c r="D126" i="1"/>
  <c r="D130" i="1"/>
  <c r="D134" i="1"/>
  <c r="D138" i="1"/>
  <c r="D142" i="1"/>
  <c r="D146" i="1"/>
  <c r="D150" i="1"/>
  <c r="D154" i="1"/>
  <c r="D158" i="1"/>
  <c r="D162" i="1"/>
  <c r="D166" i="1"/>
  <c r="D170" i="1"/>
  <c r="D174" i="1"/>
  <c r="D178" i="1"/>
  <c r="D182" i="1"/>
  <c r="D186" i="1"/>
  <c r="D190" i="1"/>
  <c r="D194" i="1"/>
  <c r="D198" i="1"/>
  <c r="D28" i="1"/>
  <c r="D33" i="1"/>
  <c r="D37" i="1"/>
  <c r="D41" i="1"/>
  <c r="D45" i="1"/>
  <c r="D49" i="1"/>
  <c r="D53" i="1"/>
  <c r="D57" i="1"/>
  <c r="D61" i="1"/>
  <c r="D65" i="1"/>
  <c r="D69" i="1"/>
  <c r="D73" i="1"/>
  <c r="D77" i="1"/>
  <c r="D81" i="1"/>
  <c r="D85" i="1"/>
  <c r="D89" i="1"/>
  <c r="D93" i="1"/>
  <c r="D97" i="1"/>
  <c r="D101" i="1"/>
  <c r="D105" i="1"/>
  <c r="D109" i="1"/>
  <c r="D113" i="1"/>
  <c r="D117" i="1"/>
  <c r="D121" i="1"/>
  <c r="D125" i="1"/>
  <c r="D129" i="1"/>
  <c r="D133" i="1"/>
  <c r="D137" i="1"/>
  <c r="D141" i="1"/>
  <c r="D145" i="1"/>
  <c r="D149" i="1"/>
  <c r="D153" i="1"/>
  <c r="D157" i="1"/>
  <c r="D161" i="1"/>
  <c r="D165" i="1"/>
  <c r="D169" i="1"/>
  <c r="D173" i="1"/>
  <c r="D177" i="1"/>
  <c r="D181" i="1"/>
  <c r="D185" i="1"/>
  <c r="D189" i="1"/>
  <c r="D193" i="1"/>
  <c r="D197" i="1"/>
  <c r="D26" i="1"/>
  <c r="D32" i="1"/>
  <c r="D36" i="1"/>
  <c r="D40" i="1"/>
  <c r="D44" i="1"/>
  <c r="D48" i="1"/>
  <c r="D52" i="1"/>
  <c r="D56" i="1"/>
  <c r="D60" i="1"/>
  <c r="D64" i="1"/>
  <c r="D68" i="1"/>
  <c r="D72" i="1"/>
  <c r="D76" i="1"/>
  <c r="D80" i="1"/>
  <c r="D84" i="1"/>
  <c r="D88" i="1"/>
  <c r="D92" i="1"/>
  <c r="D96" i="1"/>
  <c r="D100" i="1"/>
  <c r="D104" i="1"/>
  <c r="D108" i="1"/>
  <c r="D112" i="1"/>
  <c r="D116" i="1"/>
  <c r="D120" i="1"/>
  <c r="D124" i="1"/>
  <c r="D128" i="1"/>
  <c r="D132" i="1"/>
  <c r="D136" i="1"/>
  <c r="D140" i="1"/>
  <c r="D144" i="1"/>
  <c r="D148" i="1"/>
  <c r="D152" i="1"/>
  <c r="D156" i="1"/>
  <c r="D160" i="1"/>
  <c r="D164" i="1"/>
  <c r="D168" i="1"/>
  <c r="D172" i="1"/>
  <c r="D176" i="1"/>
  <c r="D180" i="1"/>
  <c r="D184" i="1"/>
  <c r="D188" i="1"/>
  <c r="D192" i="1"/>
  <c r="D196" i="1"/>
  <c r="D200" i="1"/>
  <c r="AH6" i="1"/>
  <c r="AH7" i="1"/>
  <c r="AH8" i="1"/>
  <c r="AH9" i="1"/>
  <c r="AH10" i="1"/>
  <c r="AH11" i="1"/>
  <c r="AH12" i="1"/>
  <c r="AH13" i="1"/>
  <c r="AH14" i="1"/>
  <c r="AH15" i="1"/>
  <c r="AH16" i="1"/>
  <c r="AH17" i="1"/>
  <c r="AH18" i="1"/>
  <c r="AH19" i="1"/>
  <c r="AH20" i="1"/>
  <c r="AH21" i="1"/>
  <c r="AH22" i="1"/>
  <c r="AH23" i="1"/>
  <c r="AH24" i="1"/>
  <c r="AH25" i="1"/>
  <c r="AH26" i="1"/>
  <c r="AH27" i="1"/>
  <c r="AH28" i="1"/>
  <c r="AH29" i="1"/>
  <c r="AH30" i="1"/>
  <c r="AH31" i="1"/>
  <c r="AH32" i="1"/>
  <c r="AH33" i="1"/>
  <c r="AH34" i="1"/>
  <c r="AH35" i="1"/>
  <c r="AH36" i="1"/>
  <c r="AH37" i="1"/>
  <c r="AH38" i="1"/>
  <c r="AH39" i="1"/>
  <c r="AH40" i="1"/>
  <c r="AH41" i="1"/>
  <c r="AH42" i="1"/>
  <c r="AH43" i="1"/>
  <c r="AH44" i="1"/>
  <c r="AH45" i="1"/>
  <c r="AH46" i="1"/>
  <c r="AH47" i="1"/>
  <c r="AH48" i="1"/>
  <c r="AH49" i="1"/>
  <c r="AH50" i="1"/>
  <c r="AH51" i="1"/>
  <c r="AH52" i="1"/>
  <c r="AH53" i="1"/>
  <c r="AH54" i="1"/>
  <c r="AH55" i="1"/>
  <c r="AH56" i="1"/>
  <c r="AH57" i="1"/>
  <c r="AH58" i="1"/>
  <c r="AH59" i="1"/>
  <c r="AH60" i="1"/>
  <c r="AH61" i="1"/>
  <c r="AH62" i="1"/>
  <c r="AH63" i="1"/>
  <c r="AH64" i="1"/>
  <c r="AH65" i="1"/>
  <c r="AH66" i="1"/>
  <c r="AH67" i="1"/>
  <c r="AH68" i="1"/>
  <c r="AH69" i="1"/>
  <c r="AH70" i="1"/>
  <c r="AH71" i="1"/>
  <c r="AH72" i="1"/>
  <c r="AH73" i="1"/>
  <c r="AH74" i="1"/>
  <c r="AH75" i="1"/>
  <c r="AH76" i="1"/>
  <c r="AH77" i="1"/>
  <c r="AH78" i="1"/>
  <c r="AH79" i="1"/>
  <c r="AH80" i="1"/>
  <c r="AH81" i="1"/>
  <c r="AH82" i="1"/>
  <c r="AH83" i="1"/>
  <c r="AH84" i="1"/>
  <c r="AH85" i="1"/>
  <c r="AH86" i="1"/>
  <c r="AH87" i="1"/>
  <c r="AH88" i="1"/>
  <c r="AH89" i="1"/>
  <c r="AH90" i="1"/>
  <c r="AH91" i="1"/>
  <c r="AH92" i="1"/>
  <c r="AH93" i="1"/>
  <c r="AH94" i="1"/>
  <c r="AH95" i="1"/>
  <c r="AH96" i="1"/>
  <c r="AH97" i="1"/>
  <c r="AH98" i="1"/>
  <c r="AH99" i="1"/>
  <c r="AH100" i="1"/>
  <c r="AH101" i="1"/>
  <c r="AH102" i="1"/>
  <c r="AH103" i="1"/>
  <c r="AH104" i="1"/>
  <c r="AH105" i="1"/>
  <c r="AH106" i="1"/>
  <c r="AH107" i="1"/>
  <c r="AH108" i="1"/>
  <c r="AH109" i="1"/>
  <c r="AH110" i="1"/>
  <c r="AH111" i="1"/>
  <c r="AH112" i="1"/>
  <c r="AH113" i="1"/>
  <c r="AH114" i="1"/>
  <c r="AH115" i="1"/>
  <c r="AH116" i="1"/>
  <c r="AH117" i="1"/>
  <c r="AH118" i="1"/>
  <c r="AH119" i="1"/>
  <c r="AH120" i="1"/>
  <c r="AH121" i="1"/>
  <c r="AH122" i="1"/>
  <c r="AH123" i="1"/>
  <c r="AH124" i="1"/>
  <c r="AH125" i="1"/>
  <c r="AH126" i="1"/>
  <c r="AH127" i="1"/>
  <c r="AH128" i="1"/>
  <c r="AH129" i="1"/>
  <c r="AH130" i="1"/>
  <c r="AH131" i="1"/>
  <c r="AH132" i="1"/>
  <c r="AH133" i="1"/>
  <c r="AH134" i="1"/>
  <c r="AH135" i="1"/>
  <c r="AH136" i="1"/>
  <c r="AH137" i="1"/>
  <c r="AH138" i="1"/>
  <c r="AH139" i="1"/>
  <c r="AH140" i="1"/>
  <c r="AH141" i="1"/>
  <c r="AH142" i="1"/>
  <c r="AH143" i="1"/>
  <c r="AH144" i="1"/>
  <c r="AH145" i="1"/>
  <c r="AH146" i="1"/>
  <c r="AH147" i="1"/>
  <c r="AH148" i="1"/>
  <c r="AH149" i="1"/>
  <c r="AH150" i="1"/>
  <c r="AH151" i="1"/>
  <c r="AH152" i="1"/>
  <c r="AH153" i="1"/>
  <c r="AH154" i="1"/>
  <c r="AH155" i="1"/>
  <c r="AH156" i="1"/>
  <c r="AH157" i="1"/>
  <c r="AH158" i="1"/>
  <c r="AH159" i="1"/>
  <c r="AH160" i="1"/>
  <c r="AH161" i="1"/>
  <c r="AH162" i="1"/>
  <c r="AH163" i="1"/>
  <c r="AH164" i="1"/>
  <c r="AH165" i="1"/>
  <c r="AH166" i="1"/>
  <c r="AH167" i="1"/>
  <c r="AH168" i="1"/>
  <c r="AH169" i="1"/>
  <c r="AH170" i="1"/>
  <c r="AH171" i="1"/>
  <c r="AH172" i="1"/>
  <c r="AH173" i="1"/>
  <c r="AH174" i="1"/>
  <c r="AH175" i="1"/>
  <c r="AH176" i="1"/>
  <c r="AH177" i="1"/>
  <c r="AH178" i="1"/>
  <c r="AH179" i="1"/>
  <c r="AH180" i="1"/>
  <c r="AH181" i="1"/>
  <c r="AH182" i="1"/>
  <c r="AH183" i="1"/>
  <c r="AH184" i="1"/>
  <c r="AH185" i="1"/>
  <c r="AH186" i="1"/>
  <c r="AH187" i="1"/>
  <c r="AH188" i="1"/>
  <c r="AH189" i="1"/>
  <c r="AH190" i="1"/>
  <c r="AH191" i="1"/>
  <c r="AH192" i="1"/>
  <c r="AH193" i="1"/>
  <c r="AH194" i="1"/>
  <c r="AH195" i="1"/>
  <c r="AH196" i="1"/>
  <c r="AH197" i="1"/>
  <c r="AH198" i="1"/>
  <c r="AH199" i="1"/>
  <c r="AH200" i="1"/>
  <c r="AH5" i="1"/>
  <c r="AG11" i="1"/>
  <c r="AG19" i="1"/>
  <c r="AG27" i="1"/>
  <c r="AG35" i="1"/>
  <c r="AG43" i="1"/>
  <c r="AG51" i="1"/>
  <c r="AG59" i="1"/>
  <c r="AG67" i="1"/>
  <c r="AG75" i="1"/>
  <c r="AG83" i="1"/>
  <c r="AG91" i="1"/>
  <c r="AG99" i="1"/>
  <c r="AG107" i="1"/>
  <c r="AG115" i="1"/>
  <c r="AG123" i="1"/>
  <c r="AG131" i="1"/>
  <c r="AG139" i="1"/>
  <c r="AG147" i="1"/>
  <c r="AG155" i="1"/>
  <c r="AG163" i="1"/>
  <c r="AG171" i="1"/>
  <c r="AG179" i="1"/>
  <c r="AG187" i="1"/>
  <c r="AG195" i="1"/>
  <c r="AG10" i="1"/>
  <c r="AG18" i="1"/>
  <c r="AG26" i="1"/>
  <c r="AG34" i="1"/>
  <c r="AG42" i="1"/>
  <c r="AG50" i="1"/>
  <c r="AG58" i="1"/>
  <c r="AG66" i="1"/>
  <c r="AG74" i="1"/>
  <c r="AG82" i="1"/>
  <c r="AG90" i="1"/>
  <c r="AG98" i="1"/>
  <c r="AG106" i="1"/>
  <c r="AG114" i="1"/>
  <c r="AG122" i="1"/>
  <c r="AG130" i="1"/>
  <c r="AG138" i="1"/>
  <c r="AG146" i="1"/>
  <c r="AG154" i="1"/>
  <c r="AG162" i="1"/>
  <c r="AG170" i="1"/>
  <c r="AG178" i="1"/>
  <c r="AG186" i="1"/>
  <c r="AG194" i="1"/>
  <c r="AG9" i="1"/>
  <c r="AG17" i="1"/>
  <c r="AG25" i="1"/>
  <c r="AG33" i="1"/>
  <c r="AG41" i="1"/>
  <c r="AG49" i="1"/>
  <c r="AG57" i="1"/>
  <c r="AG65" i="1"/>
  <c r="AG73" i="1"/>
  <c r="AG81" i="1"/>
  <c r="AG89" i="1"/>
  <c r="AG97" i="1"/>
  <c r="AG105" i="1"/>
  <c r="AG113" i="1"/>
  <c r="AG121" i="1"/>
  <c r="AG129" i="1"/>
  <c r="AG137" i="1"/>
  <c r="AG145" i="1"/>
  <c r="AG153" i="1"/>
  <c r="AG161" i="1"/>
  <c r="AG169" i="1"/>
  <c r="AG177" i="1"/>
  <c r="AG185" i="1"/>
  <c r="AG193" i="1"/>
  <c r="AG8" i="1"/>
  <c r="AG16" i="1"/>
  <c r="AG24" i="1"/>
  <c r="AG32" i="1"/>
  <c r="AG40" i="1"/>
  <c r="AG48" i="1"/>
  <c r="AG56" i="1"/>
  <c r="AG64" i="1"/>
  <c r="AG72" i="1"/>
  <c r="AG80" i="1"/>
  <c r="AG88" i="1"/>
  <c r="AG96" i="1"/>
  <c r="AG104" i="1"/>
  <c r="AG112" i="1"/>
  <c r="AG120" i="1"/>
  <c r="AG128" i="1"/>
  <c r="AG136" i="1"/>
  <c r="AG144" i="1"/>
  <c r="AG152" i="1"/>
  <c r="AG160" i="1"/>
  <c r="AG168" i="1"/>
  <c r="AG176" i="1"/>
  <c r="AG184" i="1"/>
  <c r="AG192" i="1"/>
  <c r="AG200" i="1"/>
  <c r="AG7" i="1"/>
  <c r="AG15" i="1"/>
  <c r="AG23" i="1"/>
  <c r="AG31" i="1"/>
  <c r="AG39" i="1"/>
  <c r="AG47" i="1"/>
  <c r="AG55" i="1"/>
  <c r="AG63" i="1"/>
  <c r="AG71" i="1"/>
  <c r="AG79" i="1"/>
  <c r="AG87" i="1"/>
  <c r="AG95" i="1"/>
  <c r="AG103" i="1"/>
  <c r="AG111" i="1"/>
  <c r="AG119" i="1"/>
  <c r="AG127" i="1"/>
  <c r="AG135" i="1"/>
  <c r="AG143" i="1"/>
  <c r="AG151" i="1"/>
  <c r="AG159" i="1"/>
  <c r="AG167" i="1"/>
  <c r="AG175" i="1"/>
  <c r="AG183" i="1"/>
  <c r="AG191" i="1"/>
  <c r="AG199" i="1"/>
  <c r="AG13" i="1"/>
  <c r="AG21" i="1"/>
  <c r="AG29" i="1"/>
  <c r="AG37" i="1"/>
  <c r="AG45" i="1"/>
  <c r="AG53" i="1"/>
  <c r="AG61" i="1"/>
  <c r="AG69" i="1"/>
  <c r="AG77" i="1"/>
  <c r="AG85" i="1"/>
  <c r="AG93" i="1"/>
  <c r="AG101" i="1"/>
  <c r="AG109" i="1"/>
  <c r="AG117" i="1"/>
  <c r="AG125" i="1"/>
  <c r="AG133" i="1"/>
  <c r="AG141" i="1"/>
  <c r="AG149" i="1"/>
  <c r="AG157" i="1"/>
  <c r="AG165" i="1"/>
  <c r="AG173" i="1"/>
  <c r="AG181" i="1"/>
  <c r="AG189" i="1"/>
  <c r="AG197" i="1"/>
  <c r="AG12" i="1"/>
  <c r="AG20" i="1"/>
  <c r="AG28" i="1"/>
  <c r="AG36" i="1"/>
  <c r="AG44" i="1"/>
  <c r="AG52" i="1"/>
  <c r="AG60" i="1"/>
  <c r="AG68" i="1"/>
  <c r="AG76" i="1"/>
  <c r="AG84" i="1"/>
  <c r="AG92" i="1"/>
  <c r="AG100" i="1"/>
  <c r="AG108" i="1"/>
  <c r="AG116" i="1"/>
  <c r="AG124" i="1"/>
  <c r="AG132" i="1"/>
  <c r="AG140" i="1"/>
  <c r="AG148" i="1"/>
  <c r="AG156" i="1"/>
  <c r="AG164" i="1"/>
  <c r="AG172" i="1"/>
  <c r="AG180" i="1"/>
  <c r="AG188" i="1"/>
  <c r="AG196" i="1"/>
  <c r="AG46" i="1"/>
  <c r="AG110" i="1"/>
  <c r="AG174" i="1"/>
  <c r="AG5" i="1"/>
  <c r="N28" i="1"/>
  <c r="N37" i="1"/>
  <c r="N45" i="1"/>
  <c r="N53" i="1"/>
  <c r="N61" i="1"/>
  <c r="N69" i="1"/>
  <c r="N77" i="1"/>
  <c r="N85" i="1"/>
  <c r="N93" i="1"/>
  <c r="N101" i="1"/>
  <c r="N109" i="1"/>
  <c r="N117" i="1"/>
  <c r="N125" i="1"/>
  <c r="N133" i="1"/>
  <c r="N141" i="1"/>
  <c r="N149" i="1"/>
  <c r="N157" i="1"/>
  <c r="N165" i="1"/>
  <c r="N173" i="1"/>
  <c r="N181" i="1"/>
  <c r="N189" i="1"/>
  <c r="N197" i="1"/>
  <c r="AG38" i="1"/>
  <c r="AG102" i="1"/>
  <c r="AG166" i="1"/>
  <c r="N34" i="1"/>
  <c r="N42" i="1"/>
  <c r="N50" i="1"/>
  <c r="N58" i="1"/>
  <c r="N66" i="1"/>
  <c r="N74" i="1"/>
  <c r="N82" i="1"/>
  <c r="N90" i="1"/>
  <c r="N98" i="1"/>
  <c r="N106" i="1"/>
  <c r="N114" i="1"/>
  <c r="N122" i="1"/>
  <c r="N130" i="1"/>
  <c r="N138" i="1"/>
  <c r="N146" i="1"/>
  <c r="N154" i="1"/>
  <c r="N162" i="1"/>
  <c r="N170" i="1"/>
  <c r="N178" i="1"/>
  <c r="N186" i="1"/>
  <c r="N194" i="1"/>
  <c r="AG30" i="1"/>
  <c r="AG94" i="1"/>
  <c r="AG158" i="1"/>
  <c r="N30" i="1"/>
  <c r="N39" i="1"/>
  <c r="N47" i="1"/>
  <c r="N55" i="1"/>
  <c r="N63" i="1"/>
  <c r="N71" i="1"/>
  <c r="N79" i="1"/>
  <c r="N87" i="1"/>
  <c r="N95" i="1"/>
  <c r="N103" i="1"/>
  <c r="N111" i="1"/>
  <c r="N119" i="1"/>
  <c r="N127" i="1"/>
  <c r="N135" i="1"/>
  <c r="N143" i="1"/>
  <c r="N151" i="1"/>
  <c r="N159" i="1"/>
  <c r="N167" i="1"/>
  <c r="N175" i="1"/>
  <c r="N183" i="1"/>
  <c r="N191" i="1"/>
  <c r="N199" i="1"/>
  <c r="AG22" i="1"/>
  <c r="AG86" i="1"/>
  <c r="AG150" i="1"/>
  <c r="N26" i="1"/>
  <c r="N36" i="1"/>
  <c r="N44" i="1"/>
  <c r="N52" i="1"/>
  <c r="N60" i="1"/>
  <c r="N68" i="1"/>
  <c r="N76" i="1"/>
  <c r="N84" i="1"/>
  <c r="N92" i="1"/>
  <c r="N100" i="1"/>
  <c r="N108" i="1"/>
  <c r="N116" i="1"/>
  <c r="N124" i="1"/>
  <c r="N132" i="1"/>
  <c r="N140" i="1"/>
  <c r="N148" i="1"/>
  <c r="N156" i="1"/>
  <c r="N164" i="1"/>
  <c r="N172" i="1"/>
  <c r="N180" i="1"/>
  <c r="N188" i="1"/>
  <c r="N196" i="1"/>
  <c r="AG14" i="1"/>
  <c r="AG78" i="1"/>
  <c r="AG142" i="1"/>
  <c r="N33" i="1"/>
  <c r="N41" i="1"/>
  <c r="N49" i="1"/>
  <c r="N57" i="1"/>
  <c r="N65" i="1"/>
  <c r="N73" i="1"/>
  <c r="N81" i="1"/>
  <c r="N89" i="1"/>
  <c r="N97" i="1"/>
  <c r="N105" i="1"/>
  <c r="N113" i="1"/>
  <c r="N121" i="1"/>
  <c r="N129" i="1"/>
  <c r="N137" i="1"/>
  <c r="N145" i="1"/>
  <c r="N153" i="1"/>
  <c r="N161" i="1"/>
  <c r="N169" i="1"/>
  <c r="N177" i="1"/>
  <c r="N185" i="1"/>
  <c r="N193" i="1"/>
  <c r="AG6" i="1"/>
  <c r="AG70" i="1"/>
  <c r="AG134" i="1"/>
  <c r="AG198" i="1"/>
  <c r="N29" i="1"/>
  <c r="N38" i="1"/>
  <c r="N46" i="1"/>
  <c r="N54" i="1"/>
  <c r="N62" i="1"/>
  <c r="N70" i="1"/>
  <c r="N78" i="1"/>
  <c r="N86" i="1"/>
  <c r="N94" i="1"/>
  <c r="N102" i="1"/>
  <c r="N110" i="1"/>
  <c r="N118" i="1"/>
  <c r="N126" i="1"/>
  <c r="N134" i="1"/>
  <c r="N142" i="1"/>
  <c r="N150" i="1"/>
  <c r="N158" i="1"/>
  <c r="N166" i="1"/>
  <c r="N174" i="1"/>
  <c r="N182" i="1"/>
  <c r="N190" i="1"/>
  <c r="N198" i="1"/>
  <c r="AG62" i="1"/>
  <c r="AG126" i="1"/>
  <c r="AG190" i="1"/>
  <c r="N25" i="1"/>
  <c r="N35" i="1"/>
  <c r="N43" i="1"/>
  <c r="N51" i="1"/>
  <c r="N59" i="1"/>
  <c r="N67" i="1"/>
  <c r="N75" i="1"/>
  <c r="N83" i="1"/>
  <c r="N91" i="1"/>
  <c r="N99" i="1"/>
  <c r="N107" i="1"/>
  <c r="N115" i="1"/>
  <c r="N123" i="1"/>
  <c r="N131" i="1"/>
  <c r="N139" i="1"/>
  <c r="N147" i="1"/>
  <c r="N155" i="1"/>
  <c r="N163" i="1"/>
  <c r="N171" i="1"/>
  <c r="N179" i="1"/>
  <c r="N187" i="1"/>
  <c r="N195" i="1"/>
  <c r="N80" i="1"/>
  <c r="N144" i="1"/>
  <c r="N72" i="1"/>
  <c r="N136" i="1"/>
  <c r="N200" i="1"/>
  <c r="N64" i="1"/>
  <c r="N128" i="1"/>
  <c r="N192" i="1"/>
  <c r="AG182" i="1"/>
  <c r="N56" i="1"/>
  <c r="N120" i="1"/>
  <c r="N184" i="1"/>
  <c r="AG118" i="1"/>
  <c r="N48" i="1"/>
  <c r="N112" i="1"/>
  <c r="N176" i="1"/>
  <c r="AG54" i="1"/>
  <c r="N40" i="1"/>
  <c r="N104" i="1"/>
  <c r="N168" i="1"/>
  <c r="N32" i="1"/>
  <c r="N96" i="1"/>
  <c r="N160" i="1"/>
  <c r="N88" i="1"/>
  <c r="N152" i="1"/>
  <c r="Q32" i="1"/>
  <c r="Q40" i="1"/>
  <c r="Q31" i="1"/>
  <c r="Q39" i="1"/>
  <c r="Q30" i="1"/>
  <c r="Q38" i="1"/>
  <c r="Q29" i="1"/>
  <c r="Q37" i="1"/>
  <c r="Q45" i="1"/>
  <c r="Q53" i="1"/>
  <c r="Q28" i="1"/>
  <c r="Q36" i="1"/>
  <c r="Q26" i="1"/>
  <c r="Q35" i="1"/>
  <c r="Q25" i="1"/>
  <c r="Q34" i="1"/>
  <c r="Q42" i="1"/>
  <c r="Q33" i="1"/>
  <c r="Q41" i="1"/>
  <c r="Q49" i="1"/>
  <c r="Q57" i="1"/>
  <c r="Q46" i="1"/>
  <c r="Q63" i="1"/>
  <c r="Q71" i="1"/>
  <c r="Q79" i="1"/>
  <c r="Q87" i="1"/>
  <c r="Q95" i="1"/>
  <c r="Q103" i="1"/>
  <c r="Q111" i="1"/>
  <c r="Q119" i="1"/>
  <c r="Q127" i="1"/>
  <c r="Q135" i="1"/>
  <c r="Q143" i="1"/>
  <c r="Q151" i="1"/>
  <c r="Q159" i="1"/>
  <c r="Q167" i="1"/>
  <c r="Q175" i="1"/>
  <c r="Q183" i="1"/>
  <c r="Q191" i="1"/>
  <c r="Q199" i="1"/>
  <c r="Q47" i="1"/>
  <c r="Q48" i="1"/>
  <c r="Q62" i="1"/>
  <c r="Q70" i="1"/>
  <c r="Q78" i="1"/>
  <c r="Q86" i="1"/>
  <c r="Q94" i="1"/>
  <c r="Q102" i="1"/>
  <c r="Q110" i="1"/>
  <c r="Q118" i="1"/>
  <c r="Q126" i="1"/>
  <c r="Q134" i="1"/>
  <c r="Q142" i="1"/>
  <c r="Q150" i="1"/>
  <c r="Q158" i="1"/>
  <c r="Q166" i="1"/>
  <c r="Q174" i="1"/>
  <c r="Q182" i="1"/>
  <c r="Q190" i="1"/>
  <c r="Q198" i="1"/>
  <c r="Q50" i="1"/>
  <c r="Q61" i="1"/>
  <c r="Q69" i="1"/>
  <c r="Q77" i="1"/>
  <c r="Q85" i="1"/>
  <c r="Q93" i="1"/>
  <c r="Q101" i="1"/>
  <c r="Q109" i="1"/>
  <c r="Q117" i="1"/>
  <c r="Q125" i="1"/>
  <c r="Q133" i="1"/>
  <c r="Q141" i="1"/>
  <c r="Q149" i="1"/>
  <c r="Q157" i="1"/>
  <c r="Q165" i="1"/>
  <c r="Q173" i="1"/>
  <c r="Q181" i="1"/>
  <c r="Q189" i="1"/>
  <c r="Q197" i="1"/>
  <c r="Q51" i="1"/>
  <c r="Q52" i="1"/>
  <c r="Q60" i="1"/>
  <c r="Q68" i="1"/>
  <c r="Q76" i="1"/>
  <c r="Q84" i="1"/>
  <c r="Q92" i="1"/>
  <c r="Q100" i="1"/>
  <c r="Q108" i="1"/>
  <c r="Q116" i="1"/>
  <c r="Q124" i="1"/>
  <c r="Q132" i="1"/>
  <c r="Q140" i="1"/>
  <c r="Q148" i="1"/>
  <c r="Q156" i="1"/>
  <c r="Q164" i="1"/>
  <c r="Q172" i="1"/>
  <c r="Q180" i="1"/>
  <c r="Q188" i="1"/>
  <c r="Q196" i="1"/>
  <c r="Q54" i="1"/>
  <c r="Q59" i="1"/>
  <c r="Q67" i="1"/>
  <c r="Q75" i="1"/>
  <c r="Q83" i="1"/>
  <c r="Q91" i="1"/>
  <c r="Q99" i="1"/>
  <c r="Q107" i="1"/>
  <c r="Q115" i="1"/>
  <c r="Q123" i="1"/>
  <c r="Q131" i="1"/>
  <c r="Q139" i="1"/>
  <c r="Q147" i="1"/>
  <c r="Q155" i="1"/>
  <c r="Q163" i="1"/>
  <c r="Q171" i="1"/>
  <c r="Q179" i="1"/>
  <c r="Q187" i="1"/>
  <c r="Q195" i="1"/>
  <c r="Q55" i="1"/>
  <c r="Q56" i="1"/>
  <c r="Q58" i="1"/>
  <c r="Q66" i="1"/>
  <c r="Q74" i="1"/>
  <c r="Q82" i="1"/>
  <c r="Q90" i="1"/>
  <c r="Q98" i="1"/>
  <c r="Q106" i="1"/>
  <c r="Q114" i="1"/>
  <c r="Q122" i="1"/>
  <c r="Q130" i="1"/>
  <c r="Q138" i="1"/>
  <c r="Q146" i="1"/>
  <c r="Q154" i="1"/>
  <c r="Q162" i="1"/>
  <c r="Q170" i="1"/>
  <c r="Q178" i="1"/>
  <c r="Q186" i="1"/>
  <c r="Q194" i="1"/>
  <c r="Q43" i="1"/>
  <c r="Q65" i="1"/>
  <c r="Q73" i="1"/>
  <c r="Q81" i="1"/>
  <c r="Q89" i="1"/>
  <c r="Q97" i="1"/>
  <c r="Q105" i="1"/>
  <c r="Q113" i="1"/>
  <c r="Q121" i="1"/>
  <c r="Q129" i="1"/>
  <c r="Q137" i="1"/>
  <c r="Q145" i="1"/>
  <c r="Q153" i="1"/>
  <c r="Q161" i="1"/>
  <c r="Q169" i="1"/>
  <c r="Q177" i="1"/>
  <c r="Q185" i="1"/>
  <c r="Q193" i="1"/>
  <c r="Q44" i="1"/>
  <c r="Q64" i="1"/>
  <c r="Q72" i="1"/>
  <c r="Q80" i="1"/>
  <c r="Q88" i="1"/>
  <c r="Q96" i="1"/>
  <c r="Q104" i="1"/>
  <c r="Q112" i="1"/>
  <c r="Q120" i="1"/>
  <c r="Q128" i="1"/>
  <c r="Q136" i="1"/>
  <c r="Q144" i="1"/>
  <c r="Q152" i="1"/>
  <c r="Q160" i="1"/>
  <c r="Q168" i="1"/>
  <c r="Q176" i="1"/>
  <c r="Q184" i="1"/>
  <c r="Q192" i="1"/>
  <c r="Q200" i="1"/>
  <c r="P33" i="1"/>
  <c r="P41" i="1"/>
  <c r="P32" i="1"/>
  <c r="P40" i="1"/>
  <c r="P31" i="1"/>
  <c r="P39" i="1"/>
  <c r="P30" i="1"/>
  <c r="P38" i="1"/>
  <c r="P46" i="1"/>
  <c r="P54" i="1"/>
  <c r="P29" i="1"/>
  <c r="P37" i="1"/>
  <c r="P28" i="1"/>
  <c r="P36" i="1"/>
  <c r="P26" i="1"/>
  <c r="P35" i="1"/>
  <c r="P43" i="1"/>
  <c r="P25" i="1"/>
  <c r="P34" i="1"/>
  <c r="P42" i="1"/>
  <c r="P50" i="1"/>
  <c r="P44" i="1"/>
  <c r="P45" i="1"/>
  <c r="P64" i="1"/>
  <c r="P72" i="1"/>
  <c r="P80" i="1"/>
  <c r="P88" i="1"/>
  <c r="P96" i="1"/>
  <c r="P104" i="1"/>
  <c r="P112" i="1"/>
  <c r="P120" i="1"/>
  <c r="P128" i="1"/>
  <c r="P136" i="1"/>
  <c r="P144" i="1"/>
  <c r="P152" i="1"/>
  <c r="P160" i="1"/>
  <c r="P168" i="1"/>
  <c r="P176" i="1"/>
  <c r="P184" i="1"/>
  <c r="P192" i="1"/>
  <c r="P200" i="1"/>
  <c r="P63" i="1"/>
  <c r="P71" i="1"/>
  <c r="P79" i="1"/>
  <c r="P87" i="1"/>
  <c r="P95" i="1"/>
  <c r="P103" i="1"/>
  <c r="P111" i="1"/>
  <c r="P119" i="1"/>
  <c r="P127" i="1"/>
  <c r="P135" i="1"/>
  <c r="P143" i="1"/>
  <c r="P151" i="1"/>
  <c r="P159" i="1"/>
  <c r="P167" i="1"/>
  <c r="P175" i="1"/>
  <c r="P183" i="1"/>
  <c r="P191" i="1"/>
  <c r="P199" i="1"/>
  <c r="P47" i="1"/>
  <c r="P48" i="1"/>
  <c r="P49" i="1"/>
  <c r="P62" i="1"/>
  <c r="P70" i="1"/>
  <c r="P78" i="1"/>
  <c r="P86" i="1"/>
  <c r="P94" i="1"/>
  <c r="P102" i="1"/>
  <c r="P110" i="1"/>
  <c r="P118" i="1"/>
  <c r="P126" i="1"/>
  <c r="P134" i="1"/>
  <c r="P142" i="1"/>
  <c r="P150" i="1"/>
  <c r="P158" i="1"/>
  <c r="P166" i="1"/>
  <c r="P174" i="1"/>
  <c r="P182" i="1"/>
  <c r="P190" i="1"/>
  <c r="P198" i="1"/>
  <c r="P61" i="1"/>
  <c r="P69" i="1"/>
  <c r="P77" i="1"/>
  <c r="P85" i="1"/>
  <c r="P93" i="1"/>
  <c r="P101" i="1"/>
  <c r="P109" i="1"/>
  <c r="P117" i="1"/>
  <c r="P125" i="1"/>
  <c r="P133" i="1"/>
  <c r="P141" i="1"/>
  <c r="P149" i="1"/>
  <c r="P157" i="1"/>
  <c r="P165" i="1"/>
  <c r="P173" i="1"/>
  <c r="P181" i="1"/>
  <c r="P189" i="1"/>
  <c r="P197" i="1"/>
  <c r="P51" i="1"/>
  <c r="P52" i="1"/>
  <c r="P53" i="1"/>
  <c r="P60" i="1"/>
  <c r="P68" i="1"/>
  <c r="P76" i="1"/>
  <c r="P84" i="1"/>
  <c r="P92" i="1"/>
  <c r="P100" i="1"/>
  <c r="P108" i="1"/>
  <c r="P116" i="1"/>
  <c r="P124" i="1"/>
  <c r="P132" i="1"/>
  <c r="P140" i="1"/>
  <c r="P148" i="1"/>
  <c r="P156" i="1"/>
  <c r="P164" i="1"/>
  <c r="P172" i="1"/>
  <c r="P180" i="1"/>
  <c r="P188" i="1"/>
  <c r="P196" i="1"/>
  <c r="P59" i="1"/>
  <c r="P67" i="1"/>
  <c r="P75" i="1"/>
  <c r="P83" i="1"/>
  <c r="P91" i="1"/>
  <c r="P99" i="1"/>
  <c r="P107" i="1"/>
  <c r="P115" i="1"/>
  <c r="P123" i="1"/>
  <c r="P131" i="1"/>
  <c r="P139" i="1"/>
  <c r="P147" i="1"/>
  <c r="P155" i="1"/>
  <c r="P163" i="1"/>
  <c r="P171" i="1"/>
  <c r="P179" i="1"/>
  <c r="P187" i="1"/>
  <c r="P195" i="1"/>
  <c r="P55" i="1"/>
  <c r="P56" i="1"/>
  <c r="P57" i="1"/>
  <c r="P58" i="1"/>
  <c r="P66" i="1"/>
  <c r="P74" i="1"/>
  <c r="P82" i="1"/>
  <c r="P90" i="1"/>
  <c r="P98" i="1"/>
  <c r="P106" i="1"/>
  <c r="P114" i="1"/>
  <c r="P122" i="1"/>
  <c r="P130" i="1"/>
  <c r="P138" i="1"/>
  <c r="P146" i="1"/>
  <c r="P154" i="1"/>
  <c r="P162" i="1"/>
  <c r="P170" i="1"/>
  <c r="P178" i="1"/>
  <c r="P186" i="1"/>
  <c r="P194" i="1"/>
  <c r="P65" i="1"/>
  <c r="P73" i="1"/>
  <c r="P81" i="1"/>
  <c r="P89" i="1"/>
  <c r="P97" i="1"/>
  <c r="P105" i="1"/>
  <c r="P113" i="1"/>
  <c r="P121" i="1"/>
  <c r="P129" i="1"/>
  <c r="P137" i="1"/>
  <c r="P145" i="1"/>
  <c r="P153" i="1"/>
  <c r="P161" i="1"/>
  <c r="P169" i="1"/>
  <c r="P177" i="1"/>
  <c r="P185" i="1"/>
  <c r="P193" i="1"/>
  <c r="O25" i="1"/>
  <c r="O34" i="1"/>
  <c r="O42" i="1"/>
  <c r="O33" i="1"/>
  <c r="O41" i="1"/>
  <c r="O32" i="1"/>
  <c r="O40" i="1"/>
  <c r="O31" i="1"/>
  <c r="O39" i="1"/>
  <c r="O47" i="1"/>
  <c r="O55" i="1"/>
  <c r="O30" i="1"/>
  <c r="O38" i="1"/>
  <c r="O29" i="1"/>
  <c r="O37" i="1"/>
  <c r="O28" i="1"/>
  <c r="O36" i="1"/>
  <c r="O26" i="1"/>
  <c r="O35" i="1"/>
  <c r="O43" i="1"/>
  <c r="O51" i="1"/>
  <c r="O65" i="1"/>
  <c r="O73" i="1"/>
  <c r="O81" i="1"/>
  <c r="O89" i="1"/>
  <c r="O97" i="1"/>
  <c r="O105" i="1"/>
  <c r="O113" i="1"/>
  <c r="O121" i="1"/>
  <c r="O129" i="1"/>
  <c r="O137" i="1"/>
  <c r="O145" i="1"/>
  <c r="O153" i="1"/>
  <c r="O161" i="1"/>
  <c r="O169" i="1"/>
  <c r="O177" i="1"/>
  <c r="O185" i="1"/>
  <c r="O193" i="1"/>
  <c r="O44" i="1"/>
  <c r="O45" i="1"/>
  <c r="O46" i="1"/>
  <c r="O64" i="1"/>
  <c r="O72" i="1"/>
  <c r="O80" i="1"/>
  <c r="O88" i="1"/>
  <c r="O96" i="1"/>
  <c r="O104" i="1"/>
  <c r="O112" i="1"/>
  <c r="O120" i="1"/>
  <c r="O128" i="1"/>
  <c r="O136" i="1"/>
  <c r="O144" i="1"/>
  <c r="O152" i="1"/>
  <c r="O160" i="1"/>
  <c r="O168" i="1"/>
  <c r="O176" i="1"/>
  <c r="O184" i="1"/>
  <c r="O192" i="1"/>
  <c r="O200" i="1"/>
  <c r="O63" i="1"/>
  <c r="O71" i="1"/>
  <c r="O79" i="1"/>
  <c r="O87" i="1"/>
  <c r="O95" i="1"/>
  <c r="O103" i="1"/>
  <c r="O111" i="1"/>
  <c r="O119" i="1"/>
  <c r="O127" i="1"/>
  <c r="O135" i="1"/>
  <c r="O143" i="1"/>
  <c r="O151" i="1"/>
  <c r="O159" i="1"/>
  <c r="O167" i="1"/>
  <c r="O175" i="1"/>
  <c r="O183" i="1"/>
  <c r="O191" i="1"/>
  <c r="O199" i="1"/>
  <c r="O48" i="1"/>
  <c r="O49" i="1"/>
  <c r="O50" i="1"/>
  <c r="O62" i="1"/>
  <c r="O70" i="1"/>
  <c r="O78" i="1"/>
  <c r="O86" i="1"/>
  <c r="O94" i="1"/>
  <c r="O102" i="1"/>
  <c r="O110" i="1"/>
  <c r="O118" i="1"/>
  <c r="O126" i="1"/>
  <c r="O134" i="1"/>
  <c r="O142" i="1"/>
  <c r="O150" i="1"/>
  <c r="O158" i="1"/>
  <c r="O166" i="1"/>
  <c r="O174" i="1"/>
  <c r="O182" i="1"/>
  <c r="O190" i="1"/>
  <c r="O198" i="1"/>
  <c r="O61" i="1"/>
  <c r="O69" i="1"/>
  <c r="O77" i="1"/>
  <c r="O85" i="1"/>
  <c r="O93" i="1"/>
  <c r="O101" i="1"/>
  <c r="O109" i="1"/>
  <c r="O117" i="1"/>
  <c r="O125" i="1"/>
  <c r="O133" i="1"/>
  <c r="O141" i="1"/>
  <c r="O149" i="1"/>
  <c r="O157" i="1"/>
  <c r="O165" i="1"/>
  <c r="O173" i="1"/>
  <c r="O181" i="1"/>
  <c r="O189" i="1"/>
  <c r="O197" i="1"/>
  <c r="O52" i="1"/>
  <c r="O53" i="1"/>
  <c r="O54" i="1"/>
  <c r="O60" i="1"/>
  <c r="O68" i="1"/>
  <c r="O76" i="1"/>
  <c r="O84" i="1"/>
  <c r="O92" i="1"/>
  <c r="O100" i="1"/>
  <c r="O108" i="1"/>
  <c r="O116" i="1"/>
  <c r="O124" i="1"/>
  <c r="O132" i="1"/>
  <c r="O140" i="1"/>
  <c r="O148" i="1"/>
  <c r="O156" i="1"/>
  <c r="O164" i="1"/>
  <c r="O172" i="1"/>
  <c r="O180" i="1"/>
  <c r="O188" i="1"/>
  <c r="O196" i="1"/>
  <c r="O59" i="1"/>
  <c r="O67" i="1"/>
  <c r="O75" i="1"/>
  <c r="O83" i="1"/>
  <c r="O91" i="1"/>
  <c r="O99" i="1"/>
  <c r="O107" i="1"/>
  <c r="O115" i="1"/>
  <c r="O123" i="1"/>
  <c r="O131" i="1"/>
  <c r="O139" i="1"/>
  <c r="O147" i="1"/>
  <c r="O155" i="1"/>
  <c r="O163" i="1"/>
  <c r="O171" i="1"/>
  <c r="O179" i="1"/>
  <c r="O187" i="1"/>
  <c r="O195" i="1"/>
  <c r="O56" i="1"/>
  <c r="O57" i="1"/>
  <c r="O58" i="1"/>
  <c r="O66" i="1"/>
  <c r="O74" i="1"/>
  <c r="O82" i="1"/>
  <c r="O90" i="1"/>
  <c r="O98" i="1"/>
  <c r="O106" i="1"/>
  <c r="O114" i="1"/>
  <c r="O122" i="1"/>
  <c r="O130" i="1"/>
  <c r="O138" i="1"/>
  <c r="O146" i="1"/>
  <c r="O154" i="1"/>
  <c r="O162" i="1"/>
  <c r="O170" i="1"/>
  <c r="O178" i="1"/>
  <c r="O186" i="1"/>
  <c r="O194" i="1"/>
  <c r="T29" i="1"/>
  <c r="T37" i="1"/>
  <c r="T28" i="1"/>
  <c r="T36" i="1"/>
  <c r="T26" i="1"/>
  <c r="T35" i="1"/>
  <c r="T43" i="1"/>
  <c r="T25" i="1"/>
  <c r="T34" i="1"/>
  <c r="T42" i="1"/>
  <c r="T50" i="1"/>
  <c r="T24" i="1"/>
  <c r="T33" i="1"/>
  <c r="T41" i="1"/>
  <c r="T32" i="1"/>
  <c r="T40" i="1"/>
  <c r="T31" i="1"/>
  <c r="T39" i="1"/>
  <c r="T30" i="1"/>
  <c r="T38" i="1"/>
  <c r="T46" i="1"/>
  <c r="T54" i="1"/>
  <c r="T60" i="1"/>
  <c r="T68" i="1"/>
  <c r="T76" i="1"/>
  <c r="T84" i="1"/>
  <c r="T92" i="1"/>
  <c r="T100" i="1"/>
  <c r="T108" i="1"/>
  <c r="T116" i="1"/>
  <c r="T124" i="1"/>
  <c r="T132" i="1"/>
  <c r="T140" i="1"/>
  <c r="T148" i="1"/>
  <c r="T156" i="1"/>
  <c r="T164" i="1"/>
  <c r="T172" i="1"/>
  <c r="T180" i="1"/>
  <c r="T188" i="1"/>
  <c r="T196" i="1"/>
  <c r="T51" i="1"/>
  <c r="T52" i="1"/>
  <c r="T53" i="1"/>
  <c r="T59" i="1"/>
  <c r="T67" i="1"/>
  <c r="T75" i="1"/>
  <c r="T83" i="1"/>
  <c r="T91" i="1"/>
  <c r="T99" i="1"/>
  <c r="T107" i="1"/>
  <c r="T115" i="1"/>
  <c r="T123" i="1"/>
  <c r="T131" i="1"/>
  <c r="T139" i="1"/>
  <c r="T147" i="1"/>
  <c r="T155" i="1"/>
  <c r="T163" i="1"/>
  <c r="T171" i="1"/>
  <c r="T179" i="1"/>
  <c r="T187" i="1"/>
  <c r="T195" i="1"/>
  <c r="T58" i="1"/>
  <c r="T66" i="1"/>
  <c r="T74" i="1"/>
  <c r="T82" i="1"/>
  <c r="T90" i="1"/>
  <c r="T98" i="1"/>
  <c r="T106" i="1"/>
  <c r="T114" i="1"/>
  <c r="T122" i="1"/>
  <c r="T130" i="1"/>
  <c r="T138" i="1"/>
  <c r="T146" i="1"/>
  <c r="T154" i="1"/>
  <c r="T162" i="1"/>
  <c r="T170" i="1"/>
  <c r="T178" i="1"/>
  <c r="T186" i="1"/>
  <c r="T194" i="1"/>
  <c r="T55" i="1"/>
  <c r="T56" i="1"/>
  <c r="T57" i="1"/>
  <c r="T65" i="1"/>
  <c r="T73" i="1"/>
  <c r="T81" i="1"/>
  <c r="T89" i="1"/>
  <c r="T97" i="1"/>
  <c r="T105" i="1"/>
  <c r="T113" i="1"/>
  <c r="T121" i="1"/>
  <c r="T129" i="1"/>
  <c r="T137" i="1"/>
  <c r="T145" i="1"/>
  <c r="T153" i="1"/>
  <c r="T161" i="1"/>
  <c r="T169" i="1"/>
  <c r="T177" i="1"/>
  <c r="T185" i="1"/>
  <c r="T193" i="1"/>
  <c r="T64" i="1"/>
  <c r="T72" i="1"/>
  <c r="T80" i="1"/>
  <c r="T88" i="1"/>
  <c r="T96" i="1"/>
  <c r="T104" i="1"/>
  <c r="T112" i="1"/>
  <c r="T120" i="1"/>
  <c r="T128" i="1"/>
  <c r="T136" i="1"/>
  <c r="T144" i="1"/>
  <c r="T152" i="1"/>
  <c r="T160" i="1"/>
  <c r="T168" i="1"/>
  <c r="T176" i="1"/>
  <c r="T184" i="1"/>
  <c r="T192" i="1"/>
  <c r="T200" i="1"/>
  <c r="T44" i="1"/>
  <c r="T45" i="1"/>
  <c r="T63" i="1"/>
  <c r="T71" i="1"/>
  <c r="T79" i="1"/>
  <c r="T87" i="1"/>
  <c r="T95" i="1"/>
  <c r="T103" i="1"/>
  <c r="T111" i="1"/>
  <c r="T119" i="1"/>
  <c r="T127" i="1"/>
  <c r="T135" i="1"/>
  <c r="T143" i="1"/>
  <c r="T151" i="1"/>
  <c r="T159" i="1"/>
  <c r="T167" i="1"/>
  <c r="T175" i="1"/>
  <c r="T183" i="1"/>
  <c r="T191" i="1"/>
  <c r="T199" i="1"/>
  <c r="T62" i="1"/>
  <c r="T70" i="1"/>
  <c r="T78" i="1"/>
  <c r="T86" i="1"/>
  <c r="T94" i="1"/>
  <c r="T102" i="1"/>
  <c r="T110" i="1"/>
  <c r="T118" i="1"/>
  <c r="T126" i="1"/>
  <c r="T134" i="1"/>
  <c r="T142" i="1"/>
  <c r="T150" i="1"/>
  <c r="T158" i="1"/>
  <c r="T166" i="1"/>
  <c r="T174" i="1"/>
  <c r="T182" i="1"/>
  <c r="T190" i="1"/>
  <c r="T198" i="1"/>
  <c r="T47" i="1"/>
  <c r="T48" i="1"/>
  <c r="T49" i="1"/>
  <c r="T61" i="1"/>
  <c r="T69" i="1"/>
  <c r="T77" i="1"/>
  <c r="T85" i="1"/>
  <c r="T93" i="1"/>
  <c r="T101" i="1"/>
  <c r="T109" i="1"/>
  <c r="T117" i="1"/>
  <c r="T125" i="1"/>
  <c r="T133" i="1"/>
  <c r="T141" i="1"/>
  <c r="T149" i="1"/>
  <c r="T157" i="1"/>
  <c r="T165" i="1"/>
  <c r="T173" i="1"/>
  <c r="T181" i="1"/>
  <c r="T189" i="1"/>
  <c r="T197" i="1"/>
  <c r="S30" i="1"/>
  <c r="S38" i="1"/>
  <c r="S29" i="1"/>
  <c r="S37" i="1"/>
  <c r="S28" i="1"/>
  <c r="S36" i="1"/>
  <c r="S26" i="1"/>
  <c r="S35" i="1"/>
  <c r="S43" i="1"/>
  <c r="S51" i="1"/>
  <c r="S25" i="1"/>
  <c r="S34" i="1"/>
  <c r="S42" i="1"/>
  <c r="S24" i="1"/>
  <c r="S33" i="1"/>
  <c r="S41" i="1"/>
  <c r="S32" i="1"/>
  <c r="S40" i="1"/>
  <c r="S31" i="1"/>
  <c r="S39" i="1"/>
  <c r="S47" i="1"/>
  <c r="S55" i="1"/>
  <c r="S48" i="1"/>
  <c r="S49" i="1"/>
  <c r="S50" i="1"/>
  <c r="S61" i="1"/>
  <c r="S69" i="1"/>
  <c r="S77" i="1"/>
  <c r="S85" i="1"/>
  <c r="S93" i="1"/>
  <c r="S101" i="1"/>
  <c r="S109" i="1"/>
  <c r="S117" i="1"/>
  <c r="S125" i="1"/>
  <c r="S133" i="1"/>
  <c r="S141" i="1"/>
  <c r="S149" i="1"/>
  <c r="S157" i="1"/>
  <c r="S165" i="1"/>
  <c r="S173" i="1"/>
  <c r="S181" i="1"/>
  <c r="S189" i="1"/>
  <c r="S197" i="1"/>
  <c r="S60" i="1"/>
  <c r="S68" i="1"/>
  <c r="S76" i="1"/>
  <c r="S84" i="1"/>
  <c r="S92" i="1"/>
  <c r="S100" i="1"/>
  <c r="S108" i="1"/>
  <c r="S116" i="1"/>
  <c r="S124" i="1"/>
  <c r="S132" i="1"/>
  <c r="S140" i="1"/>
  <c r="S148" i="1"/>
  <c r="S156" i="1"/>
  <c r="S164" i="1"/>
  <c r="S172" i="1"/>
  <c r="S180" i="1"/>
  <c r="S188" i="1"/>
  <c r="S196" i="1"/>
  <c r="S52" i="1"/>
  <c r="S53" i="1"/>
  <c r="S54" i="1"/>
  <c r="S59" i="1"/>
  <c r="S67" i="1"/>
  <c r="S75" i="1"/>
  <c r="S83" i="1"/>
  <c r="S91" i="1"/>
  <c r="S99" i="1"/>
  <c r="S107" i="1"/>
  <c r="S115" i="1"/>
  <c r="S123" i="1"/>
  <c r="S131" i="1"/>
  <c r="S139" i="1"/>
  <c r="S147" i="1"/>
  <c r="S155" i="1"/>
  <c r="S163" i="1"/>
  <c r="S171" i="1"/>
  <c r="S179" i="1"/>
  <c r="S187" i="1"/>
  <c r="S195" i="1"/>
  <c r="S58" i="1"/>
  <c r="S66" i="1"/>
  <c r="S74" i="1"/>
  <c r="S82" i="1"/>
  <c r="S90" i="1"/>
  <c r="S98" i="1"/>
  <c r="S106" i="1"/>
  <c r="S114" i="1"/>
  <c r="S122" i="1"/>
  <c r="S130" i="1"/>
  <c r="S138" i="1"/>
  <c r="S146" i="1"/>
  <c r="S154" i="1"/>
  <c r="S162" i="1"/>
  <c r="S170" i="1"/>
  <c r="S178" i="1"/>
  <c r="S186" i="1"/>
  <c r="S194" i="1"/>
  <c r="S56" i="1"/>
  <c r="S57" i="1"/>
  <c r="S65" i="1"/>
  <c r="S73" i="1"/>
  <c r="S81" i="1"/>
  <c r="S89" i="1"/>
  <c r="S97" i="1"/>
  <c r="S105" i="1"/>
  <c r="S113" i="1"/>
  <c r="S121" i="1"/>
  <c r="S129" i="1"/>
  <c r="S137" i="1"/>
  <c r="S145" i="1"/>
  <c r="S153" i="1"/>
  <c r="S161" i="1"/>
  <c r="S169" i="1"/>
  <c r="S177" i="1"/>
  <c r="S185" i="1"/>
  <c r="S193" i="1"/>
  <c r="S64" i="1"/>
  <c r="S72" i="1"/>
  <c r="S80" i="1"/>
  <c r="S88" i="1"/>
  <c r="S96" i="1"/>
  <c r="S104" i="1"/>
  <c r="S112" i="1"/>
  <c r="S120" i="1"/>
  <c r="S128" i="1"/>
  <c r="S136" i="1"/>
  <c r="S144" i="1"/>
  <c r="S152" i="1"/>
  <c r="S160" i="1"/>
  <c r="S168" i="1"/>
  <c r="S176" i="1"/>
  <c r="S184" i="1"/>
  <c r="S192" i="1"/>
  <c r="S200" i="1"/>
  <c r="S44" i="1"/>
  <c r="S45" i="1"/>
  <c r="S46" i="1"/>
  <c r="S63" i="1"/>
  <c r="S71" i="1"/>
  <c r="S79" i="1"/>
  <c r="S87" i="1"/>
  <c r="S95" i="1"/>
  <c r="S103" i="1"/>
  <c r="S111" i="1"/>
  <c r="S119" i="1"/>
  <c r="S127" i="1"/>
  <c r="S135" i="1"/>
  <c r="S143" i="1"/>
  <c r="S151" i="1"/>
  <c r="S159" i="1"/>
  <c r="S167" i="1"/>
  <c r="S175" i="1"/>
  <c r="S183" i="1"/>
  <c r="S191" i="1"/>
  <c r="S199" i="1"/>
  <c r="S62" i="1"/>
  <c r="S70" i="1"/>
  <c r="S78" i="1"/>
  <c r="S86" i="1"/>
  <c r="S94" i="1"/>
  <c r="S102" i="1"/>
  <c r="S110" i="1"/>
  <c r="S118" i="1"/>
  <c r="S126" i="1"/>
  <c r="S134" i="1"/>
  <c r="S142" i="1"/>
  <c r="S150" i="1"/>
  <c r="S158" i="1"/>
  <c r="S166" i="1"/>
  <c r="S174" i="1"/>
  <c r="S182" i="1"/>
  <c r="S190" i="1"/>
  <c r="S198" i="1"/>
  <c r="R31" i="1"/>
  <c r="R39" i="1"/>
  <c r="R30" i="1"/>
  <c r="R38" i="1"/>
  <c r="R29" i="1"/>
  <c r="R37" i="1"/>
  <c r="R28" i="1"/>
  <c r="R36" i="1"/>
  <c r="R44" i="1"/>
  <c r="R52" i="1"/>
  <c r="R26" i="1"/>
  <c r="R35" i="1"/>
  <c r="R25" i="1"/>
  <c r="R34" i="1"/>
  <c r="R33" i="1"/>
  <c r="R41" i="1"/>
  <c r="R32" i="1"/>
  <c r="R40" i="1"/>
  <c r="R48" i="1"/>
  <c r="R56" i="1"/>
  <c r="R47" i="1"/>
  <c r="R62" i="1"/>
  <c r="R70" i="1"/>
  <c r="R78" i="1"/>
  <c r="R86" i="1"/>
  <c r="R94" i="1"/>
  <c r="R102" i="1"/>
  <c r="R110" i="1"/>
  <c r="R118" i="1"/>
  <c r="R126" i="1"/>
  <c r="R134" i="1"/>
  <c r="R142" i="1"/>
  <c r="R150" i="1"/>
  <c r="R158" i="1"/>
  <c r="R166" i="1"/>
  <c r="R174" i="1"/>
  <c r="R182" i="1"/>
  <c r="R190" i="1"/>
  <c r="R198" i="1"/>
  <c r="R49" i="1"/>
  <c r="R50" i="1"/>
  <c r="R61" i="1"/>
  <c r="R69" i="1"/>
  <c r="R77" i="1"/>
  <c r="R85" i="1"/>
  <c r="R93" i="1"/>
  <c r="R101" i="1"/>
  <c r="R109" i="1"/>
  <c r="R117" i="1"/>
  <c r="R125" i="1"/>
  <c r="R133" i="1"/>
  <c r="R141" i="1"/>
  <c r="R149" i="1"/>
  <c r="R157" i="1"/>
  <c r="R165" i="1"/>
  <c r="R173" i="1"/>
  <c r="R181" i="1"/>
  <c r="R189" i="1"/>
  <c r="R197" i="1"/>
  <c r="R42" i="1"/>
  <c r="R51" i="1"/>
  <c r="R60" i="1"/>
  <c r="R68" i="1"/>
  <c r="R76" i="1"/>
  <c r="R84" i="1"/>
  <c r="R92" i="1"/>
  <c r="R100" i="1"/>
  <c r="R108" i="1"/>
  <c r="R116" i="1"/>
  <c r="R124" i="1"/>
  <c r="R132" i="1"/>
  <c r="R140" i="1"/>
  <c r="R148" i="1"/>
  <c r="R156" i="1"/>
  <c r="R164" i="1"/>
  <c r="R172" i="1"/>
  <c r="R180" i="1"/>
  <c r="R188" i="1"/>
  <c r="R196" i="1"/>
  <c r="R53" i="1"/>
  <c r="R54" i="1"/>
  <c r="R59" i="1"/>
  <c r="R67" i="1"/>
  <c r="R75" i="1"/>
  <c r="R83" i="1"/>
  <c r="R91" i="1"/>
  <c r="R99" i="1"/>
  <c r="R107" i="1"/>
  <c r="R115" i="1"/>
  <c r="R123" i="1"/>
  <c r="R131" i="1"/>
  <c r="R139" i="1"/>
  <c r="R147" i="1"/>
  <c r="R155" i="1"/>
  <c r="R163" i="1"/>
  <c r="R171" i="1"/>
  <c r="R179" i="1"/>
  <c r="R187" i="1"/>
  <c r="R195" i="1"/>
  <c r="R55" i="1"/>
  <c r="R58" i="1"/>
  <c r="R66" i="1"/>
  <c r="R74" i="1"/>
  <c r="R82" i="1"/>
  <c r="R90" i="1"/>
  <c r="R98" i="1"/>
  <c r="R106" i="1"/>
  <c r="R114" i="1"/>
  <c r="R122" i="1"/>
  <c r="R130" i="1"/>
  <c r="R138" i="1"/>
  <c r="R146" i="1"/>
  <c r="R154" i="1"/>
  <c r="R162" i="1"/>
  <c r="R170" i="1"/>
  <c r="R178" i="1"/>
  <c r="R186" i="1"/>
  <c r="R194" i="1"/>
  <c r="R43" i="1"/>
  <c r="R57" i="1"/>
  <c r="R65" i="1"/>
  <c r="R73" i="1"/>
  <c r="R81" i="1"/>
  <c r="R89" i="1"/>
  <c r="R97" i="1"/>
  <c r="R105" i="1"/>
  <c r="R113" i="1"/>
  <c r="R121" i="1"/>
  <c r="R129" i="1"/>
  <c r="R137" i="1"/>
  <c r="R145" i="1"/>
  <c r="R153" i="1"/>
  <c r="R161" i="1"/>
  <c r="R169" i="1"/>
  <c r="R177" i="1"/>
  <c r="R185" i="1"/>
  <c r="R193" i="1"/>
  <c r="R64" i="1"/>
  <c r="R72" i="1"/>
  <c r="R80" i="1"/>
  <c r="R88" i="1"/>
  <c r="R96" i="1"/>
  <c r="R104" i="1"/>
  <c r="R112" i="1"/>
  <c r="R120" i="1"/>
  <c r="R128" i="1"/>
  <c r="R136" i="1"/>
  <c r="R144" i="1"/>
  <c r="R152" i="1"/>
  <c r="R160" i="1"/>
  <c r="R168" i="1"/>
  <c r="R176" i="1"/>
  <c r="R184" i="1"/>
  <c r="R192" i="1"/>
  <c r="R200" i="1"/>
  <c r="R45" i="1"/>
  <c r="R46" i="1"/>
  <c r="R63" i="1"/>
  <c r="R71" i="1"/>
  <c r="R79" i="1"/>
  <c r="R87" i="1"/>
  <c r="R95" i="1"/>
  <c r="R103" i="1"/>
  <c r="R111" i="1"/>
  <c r="R119" i="1"/>
  <c r="R127" i="1"/>
  <c r="R135" i="1"/>
  <c r="R143" i="1"/>
  <c r="R151" i="1"/>
  <c r="R159" i="1"/>
  <c r="R167" i="1"/>
  <c r="R175" i="1"/>
  <c r="R183" i="1"/>
  <c r="R191" i="1"/>
  <c r="R199" i="1"/>
  <c r="T27" i="1"/>
  <c r="S27" i="1"/>
  <c r="R27" i="1"/>
  <c r="Q27" i="1"/>
  <c r="P27" i="1"/>
  <c r="O27" i="1"/>
  <c r="Q8" i="5"/>
  <c r="Q9" i="5" s="1"/>
  <c r="P8" i="5"/>
  <c r="P9" i="5" s="1"/>
  <c r="O8" i="5"/>
  <c r="O9" i="5" s="1"/>
  <c r="AN16" i="1" l="1"/>
  <c r="O16" i="1" s="1"/>
  <c r="U203" i="1"/>
  <c r="AN203" i="1"/>
  <c r="AN202" i="1"/>
  <c r="U201" i="1"/>
  <c r="AN204" i="1"/>
  <c r="U204" i="1"/>
  <c r="U202" i="1"/>
  <c r="AN201" i="1"/>
  <c r="R16" i="1"/>
  <c r="AN20" i="1"/>
  <c r="O20" i="1" s="1"/>
  <c r="T16" i="1"/>
  <c r="T20" i="1"/>
  <c r="S20" i="1"/>
  <c r="R20" i="1"/>
  <c r="S16" i="1"/>
  <c r="U186" i="1"/>
  <c r="U122" i="1"/>
  <c r="U58" i="1"/>
  <c r="U185" i="1"/>
  <c r="U121" i="1"/>
  <c r="U57" i="1"/>
  <c r="U43" i="1"/>
  <c r="U38" i="1"/>
  <c r="Q20" i="1"/>
  <c r="U65" i="1"/>
  <c r="Q16" i="1"/>
  <c r="P20" i="1"/>
  <c r="U87" i="1"/>
  <c r="P16" i="1"/>
  <c r="U113" i="1"/>
  <c r="U143" i="1"/>
  <c r="U196" i="1"/>
  <c r="U80" i="1"/>
  <c r="U174" i="1"/>
  <c r="U110" i="1"/>
  <c r="U151" i="1"/>
  <c r="U42" i="1"/>
  <c r="U183" i="1"/>
  <c r="U189" i="1"/>
  <c r="U61" i="1"/>
  <c r="U41" i="1"/>
  <c r="U146" i="1"/>
  <c r="U82" i="1"/>
  <c r="U47" i="1"/>
  <c r="U140" i="1"/>
  <c r="U76" i="1"/>
  <c r="U95" i="1"/>
  <c r="U33" i="1"/>
  <c r="U173" i="1"/>
  <c r="U109" i="1"/>
  <c r="U198" i="1"/>
  <c r="U134" i="1"/>
  <c r="U70" i="1"/>
  <c r="U192" i="1"/>
  <c r="U128" i="1"/>
  <c r="U64" i="1"/>
  <c r="U153" i="1"/>
  <c r="U89" i="1"/>
  <c r="U54" i="1"/>
  <c r="U159" i="1"/>
  <c r="U184" i="1"/>
  <c r="U120" i="1"/>
  <c r="U145" i="1"/>
  <c r="U81" i="1"/>
  <c r="U171" i="1"/>
  <c r="U107" i="1"/>
  <c r="U53" i="1"/>
  <c r="U148" i="1"/>
  <c r="U84" i="1"/>
  <c r="U40" i="1"/>
  <c r="U182" i="1"/>
  <c r="U118" i="1"/>
  <c r="U55" i="1"/>
  <c r="U150" i="1"/>
  <c r="U119" i="1"/>
  <c r="U46" i="1"/>
  <c r="U50" i="1"/>
  <c r="U154" i="1"/>
  <c r="U90" i="1"/>
  <c r="U149" i="1"/>
  <c r="U200" i="1"/>
  <c r="U72" i="1"/>
  <c r="U193" i="1"/>
  <c r="U129" i="1"/>
  <c r="U155" i="1"/>
  <c r="U91" i="1"/>
  <c r="U181" i="1"/>
  <c r="U117" i="1"/>
  <c r="U142" i="1"/>
  <c r="U78" i="1"/>
  <c r="U160" i="1"/>
  <c r="U96" i="1"/>
  <c r="U188" i="1"/>
  <c r="U124" i="1"/>
  <c r="U60" i="1"/>
  <c r="U49" i="1"/>
  <c r="U35" i="1"/>
  <c r="U25" i="1"/>
  <c r="U111" i="1"/>
  <c r="U45" i="1"/>
  <c r="U139" i="1"/>
  <c r="U75" i="1"/>
  <c r="U39" i="1"/>
  <c r="U51" i="1"/>
  <c r="U197" i="1"/>
  <c r="U37" i="1"/>
  <c r="U194" i="1"/>
  <c r="U130" i="1"/>
  <c r="U66" i="1"/>
  <c r="U179" i="1"/>
  <c r="U115" i="1"/>
  <c r="U156" i="1"/>
  <c r="U92" i="1"/>
  <c r="U48" i="1"/>
  <c r="U176" i="1"/>
  <c r="U112" i="1"/>
  <c r="U44" i="1"/>
  <c r="U167" i="1"/>
  <c r="U103" i="1"/>
  <c r="U141" i="1"/>
  <c r="U77" i="1"/>
  <c r="U166" i="1"/>
  <c r="U102" i="1"/>
  <c r="U136" i="1"/>
  <c r="U190" i="1"/>
  <c r="U126" i="1"/>
  <c r="U199" i="1"/>
  <c r="U135" i="1"/>
  <c r="U71" i="1"/>
  <c r="U138" i="1"/>
  <c r="U99" i="1"/>
  <c r="U165" i="1"/>
  <c r="U101" i="1"/>
  <c r="U36" i="1"/>
  <c r="U125" i="1"/>
  <c r="U158" i="1"/>
  <c r="U94" i="1"/>
  <c r="U191" i="1"/>
  <c r="U127" i="1"/>
  <c r="U63" i="1"/>
  <c r="U168" i="1"/>
  <c r="U104" i="1"/>
  <c r="U137" i="1"/>
  <c r="U73" i="1"/>
  <c r="U178" i="1"/>
  <c r="U114" i="1"/>
  <c r="U147" i="1"/>
  <c r="U83" i="1"/>
  <c r="U180" i="1"/>
  <c r="U116" i="1"/>
  <c r="U26" i="1"/>
  <c r="U162" i="1"/>
  <c r="U98" i="1"/>
  <c r="U195" i="1"/>
  <c r="U131" i="1"/>
  <c r="U67" i="1"/>
  <c r="U164" i="1"/>
  <c r="U100" i="1"/>
  <c r="U157" i="1"/>
  <c r="U93" i="1"/>
  <c r="U175" i="1"/>
  <c r="U144" i="1"/>
  <c r="U177" i="1"/>
  <c r="U29" i="1"/>
  <c r="U161" i="1"/>
  <c r="U97" i="1"/>
  <c r="U170" i="1"/>
  <c r="U106" i="1"/>
  <c r="U56" i="1"/>
  <c r="U132" i="1"/>
  <c r="U68" i="1"/>
  <c r="U133" i="1"/>
  <c r="U69" i="1"/>
  <c r="U86" i="1"/>
  <c r="U79" i="1"/>
  <c r="U152" i="1"/>
  <c r="U88" i="1"/>
  <c r="U28" i="1"/>
  <c r="U169" i="1"/>
  <c r="U105" i="1"/>
  <c r="U187" i="1"/>
  <c r="U123" i="1"/>
  <c r="U59" i="1"/>
  <c r="U172" i="1"/>
  <c r="U108" i="1"/>
  <c r="U85" i="1"/>
  <c r="U52" i="1"/>
  <c r="U163" i="1"/>
  <c r="U34" i="1"/>
  <c r="U30" i="1"/>
  <c r="U74" i="1"/>
  <c r="U62" i="1"/>
  <c r="U32" i="1"/>
  <c r="AN153" i="1"/>
  <c r="AN89" i="1"/>
  <c r="AN25" i="1"/>
  <c r="AN178" i="1"/>
  <c r="AN114" i="1"/>
  <c r="AN50" i="1"/>
  <c r="AN187" i="1"/>
  <c r="AN123" i="1"/>
  <c r="AN59" i="1"/>
  <c r="AN196" i="1"/>
  <c r="AN132" i="1"/>
  <c r="AN68" i="1"/>
  <c r="AN173" i="1"/>
  <c r="AN109" i="1"/>
  <c r="AN45" i="1"/>
  <c r="AN190" i="1"/>
  <c r="AN126" i="1"/>
  <c r="AN62" i="1"/>
  <c r="AN199" i="1"/>
  <c r="AN135" i="1"/>
  <c r="AN71" i="1"/>
  <c r="AN152" i="1"/>
  <c r="AN88" i="1"/>
  <c r="AN24" i="1"/>
  <c r="AN161" i="1"/>
  <c r="AN97" i="1"/>
  <c r="AN33" i="1"/>
  <c r="AN186" i="1"/>
  <c r="AN122" i="1"/>
  <c r="AN58" i="1"/>
  <c r="AN195" i="1"/>
  <c r="AN131" i="1"/>
  <c r="AN67" i="1"/>
  <c r="AN140" i="1"/>
  <c r="AN76" i="1"/>
  <c r="AN6" i="1"/>
  <c r="AN181" i="1"/>
  <c r="AN117" i="1"/>
  <c r="AN53" i="1"/>
  <c r="AN198" i="1"/>
  <c r="AN134" i="1"/>
  <c r="AN70" i="1"/>
  <c r="AN8" i="1"/>
  <c r="AN143" i="1"/>
  <c r="AN79" i="1"/>
  <c r="AN15" i="1"/>
  <c r="AN160" i="1"/>
  <c r="AN96" i="1"/>
  <c r="AN32" i="1"/>
  <c r="AN169" i="1"/>
  <c r="AN105" i="1"/>
  <c r="AN41" i="1"/>
  <c r="AN194" i="1"/>
  <c r="AN130" i="1"/>
  <c r="AN66" i="1"/>
  <c r="AN139" i="1"/>
  <c r="AN75" i="1"/>
  <c r="AN12" i="1"/>
  <c r="AN148" i="1"/>
  <c r="AN84" i="1"/>
  <c r="AN189" i="1"/>
  <c r="AN125" i="1"/>
  <c r="AN61" i="1"/>
  <c r="AN142" i="1"/>
  <c r="AN78" i="1"/>
  <c r="AN14" i="1"/>
  <c r="AN151" i="1"/>
  <c r="AN87" i="1"/>
  <c r="AN23" i="1"/>
  <c r="AN168" i="1"/>
  <c r="AN104" i="1"/>
  <c r="AN40" i="1"/>
  <c r="AN177" i="1"/>
  <c r="AN113" i="1"/>
  <c r="AN49" i="1"/>
  <c r="AN138" i="1"/>
  <c r="AN74" i="1"/>
  <c r="AN11" i="1"/>
  <c r="AN147" i="1"/>
  <c r="AN83" i="1"/>
  <c r="AN19" i="1"/>
  <c r="AN156" i="1"/>
  <c r="AN92" i="1"/>
  <c r="AN28" i="1"/>
  <c r="AN197" i="1"/>
  <c r="AN133" i="1"/>
  <c r="AN69" i="1"/>
  <c r="AN7" i="1"/>
  <c r="AN150" i="1"/>
  <c r="AN86" i="1"/>
  <c r="AN22" i="1"/>
  <c r="AN159" i="1"/>
  <c r="AN95" i="1"/>
  <c r="AN31" i="1"/>
  <c r="AN176" i="1"/>
  <c r="AN112" i="1"/>
  <c r="AN48" i="1"/>
  <c r="AN185" i="1"/>
  <c r="AN121" i="1"/>
  <c r="AN57" i="1"/>
  <c r="AN146" i="1"/>
  <c r="AN82" i="1"/>
  <c r="AN18" i="1"/>
  <c r="AN155" i="1"/>
  <c r="AN91" i="1"/>
  <c r="AN27" i="1"/>
  <c r="AN164" i="1"/>
  <c r="AN100" i="1"/>
  <c r="AN36" i="1"/>
  <c r="AN141" i="1"/>
  <c r="AN77" i="1"/>
  <c r="AN13" i="1"/>
  <c r="AN158" i="1"/>
  <c r="AN94" i="1"/>
  <c r="AN30" i="1"/>
  <c r="AN167" i="1"/>
  <c r="AN103" i="1"/>
  <c r="AN39" i="1"/>
  <c r="AN184" i="1"/>
  <c r="AN120" i="1"/>
  <c r="AN56" i="1"/>
  <c r="AN193" i="1"/>
  <c r="AN129" i="1"/>
  <c r="AN65" i="1"/>
  <c r="AN154" i="1"/>
  <c r="AN90" i="1"/>
  <c r="AN26" i="1"/>
  <c r="AN163" i="1"/>
  <c r="AN99" i="1"/>
  <c r="AN35" i="1"/>
  <c r="AN172" i="1"/>
  <c r="AN108" i="1"/>
  <c r="AN44" i="1"/>
  <c r="AN149" i="1"/>
  <c r="AN85" i="1"/>
  <c r="AN21" i="1"/>
  <c r="AN166" i="1"/>
  <c r="AN102" i="1"/>
  <c r="AN38" i="1"/>
  <c r="AN175" i="1"/>
  <c r="AN111" i="1"/>
  <c r="AN47" i="1"/>
  <c r="AN192" i="1"/>
  <c r="AN128" i="1"/>
  <c r="AN64" i="1"/>
  <c r="AN5" i="1"/>
  <c r="AN137" i="1"/>
  <c r="AN73" i="1"/>
  <c r="AN10" i="1"/>
  <c r="AN162" i="1"/>
  <c r="AN98" i="1"/>
  <c r="AN34" i="1"/>
  <c r="AN171" i="1"/>
  <c r="AN107" i="1"/>
  <c r="AN43" i="1"/>
  <c r="AN180" i="1"/>
  <c r="AN116" i="1"/>
  <c r="AN52" i="1"/>
  <c r="AN157" i="1"/>
  <c r="AN93" i="1"/>
  <c r="AN29" i="1"/>
  <c r="AN174" i="1"/>
  <c r="AN110" i="1"/>
  <c r="AN46" i="1"/>
  <c r="AN183" i="1"/>
  <c r="AN119" i="1"/>
  <c r="AN55" i="1"/>
  <c r="AN200" i="1"/>
  <c r="AN136" i="1"/>
  <c r="AN72" i="1"/>
  <c r="AN9" i="1"/>
  <c r="H16" i="1"/>
  <c r="F16" i="1"/>
  <c r="N16" i="1"/>
  <c r="E16" i="1"/>
  <c r="L16" i="1"/>
  <c r="K16" i="1"/>
  <c r="I16" i="1"/>
  <c r="D20" i="1"/>
  <c r="L20" i="1"/>
  <c r="K20" i="1"/>
  <c r="J20" i="1"/>
  <c r="I20" i="1"/>
  <c r="H20" i="1"/>
  <c r="G20" i="1"/>
  <c r="F20" i="1"/>
  <c r="N20" i="1"/>
  <c r="E20" i="1"/>
  <c r="M20" i="1"/>
  <c r="AN145" i="1"/>
  <c r="AN81" i="1"/>
  <c r="AN17" i="1"/>
  <c r="AN170" i="1"/>
  <c r="AN106" i="1"/>
  <c r="AN42" i="1"/>
  <c r="AN179" i="1"/>
  <c r="AN115" i="1"/>
  <c r="AN51" i="1"/>
  <c r="AN188" i="1"/>
  <c r="AN124" i="1"/>
  <c r="AN60" i="1"/>
  <c r="AN165" i="1"/>
  <c r="AN101" i="1"/>
  <c r="AN37" i="1"/>
  <c r="AN182" i="1"/>
  <c r="AN118" i="1"/>
  <c r="AN54" i="1"/>
  <c r="AN191" i="1"/>
  <c r="AN127" i="1"/>
  <c r="AN63" i="1"/>
  <c r="AN144" i="1"/>
  <c r="AN80" i="1"/>
  <c r="J16" i="1" l="1"/>
  <c r="G16" i="1"/>
  <c r="D16" i="1"/>
  <c r="M16" i="1"/>
  <c r="R24" i="1"/>
  <c r="Q24" i="1"/>
  <c r="O24" i="1"/>
  <c r="P24" i="1"/>
  <c r="S9" i="1"/>
  <c r="T9" i="1"/>
  <c r="S13" i="1"/>
  <c r="T13" i="1"/>
  <c r="S17" i="1"/>
  <c r="T17" i="1"/>
  <c r="S5" i="1"/>
  <c r="T5" i="1"/>
  <c r="S22" i="1"/>
  <c r="T22" i="1"/>
  <c r="S8" i="1"/>
  <c r="T8" i="1"/>
  <c r="S11" i="1"/>
  <c r="T11" i="1"/>
  <c r="S23" i="1"/>
  <c r="T23" i="1"/>
  <c r="S12" i="1"/>
  <c r="T12" i="1"/>
  <c r="S6" i="1"/>
  <c r="T6" i="1"/>
  <c r="S18" i="1"/>
  <c r="T18" i="1"/>
  <c r="S10" i="1"/>
  <c r="T10" i="1"/>
  <c r="S21" i="1"/>
  <c r="T21" i="1"/>
  <c r="S7" i="1"/>
  <c r="T7" i="1"/>
  <c r="S15" i="1"/>
  <c r="T15" i="1"/>
  <c r="S19" i="1"/>
  <c r="T19" i="1"/>
  <c r="S14" i="1"/>
  <c r="T14" i="1"/>
  <c r="Q17" i="1"/>
  <c r="R17" i="1"/>
  <c r="Q5" i="1"/>
  <c r="R5" i="1"/>
  <c r="Q22" i="1"/>
  <c r="R22" i="1"/>
  <c r="Q8" i="1"/>
  <c r="R8" i="1"/>
  <c r="Q11" i="1"/>
  <c r="R11" i="1"/>
  <c r="Q23" i="1"/>
  <c r="R23" i="1"/>
  <c r="Q12" i="1"/>
  <c r="R12" i="1"/>
  <c r="Q6" i="1"/>
  <c r="R6" i="1"/>
  <c r="Q18" i="1"/>
  <c r="R18" i="1"/>
  <c r="Q10" i="1"/>
  <c r="R10" i="1"/>
  <c r="Q21" i="1"/>
  <c r="R21" i="1"/>
  <c r="Q7" i="1"/>
  <c r="R7" i="1"/>
  <c r="Q15" i="1"/>
  <c r="R15" i="1"/>
  <c r="Q19" i="1"/>
  <c r="R19" i="1"/>
  <c r="Q14" i="1"/>
  <c r="R14" i="1"/>
  <c r="Q9" i="1"/>
  <c r="R9" i="1"/>
  <c r="Q13" i="1"/>
  <c r="R13" i="1"/>
  <c r="O11" i="1"/>
  <c r="P11" i="1"/>
  <c r="O23" i="1"/>
  <c r="P23" i="1"/>
  <c r="O12" i="1"/>
  <c r="P12" i="1"/>
  <c r="O6" i="1"/>
  <c r="P6" i="1"/>
  <c r="O18" i="1"/>
  <c r="P18" i="1"/>
  <c r="O10" i="1"/>
  <c r="P10" i="1"/>
  <c r="O21" i="1"/>
  <c r="P21" i="1"/>
  <c r="O7" i="1"/>
  <c r="P7" i="1"/>
  <c r="O15" i="1"/>
  <c r="P15" i="1"/>
  <c r="O19" i="1"/>
  <c r="P19" i="1"/>
  <c r="O14" i="1"/>
  <c r="P14" i="1"/>
  <c r="O9" i="1"/>
  <c r="P9" i="1"/>
  <c r="O13" i="1"/>
  <c r="P13" i="1"/>
  <c r="O17" i="1"/>
  <c r="P17" i="1"/>
  <c r="O5" i="1"/>
  <c r="P5" i="1"/>
  <c r="O22" i="1"/>
  <c r="P22" i="1"/>
  <c r="O8" i="1"/>
  <c r="P8" i="1"/>
  <c r="U20" i="1"/>
  <c r="V20" i="1" s="1"/>
  <c r="C20" i="1" s="1"/>
  <c r="AO20" i="1" s="1"/>
  <c r="E11" i="1"/>
  <c r="M11" i="1"/>
  <c r="D11" i="1"/>
  <c r="L11" i="1"/>
  <c r="K11" i="1"/>
  <c r="J11" i="1"/>
  <c r="I11" i="1"/>
  <c r="N11" i="1"/>
  <c r="H11" i="1"/>
  <c r="G11" i="1"/>
  <c r="F11" i="1"/>
  <c r="I23" i="1"/>
  <c r="H23" i="1"/>
  <c r="G23" i="1"/>
  <c r="F23" i="1"/>
  <c r="N23" i="1"/>
  <c r="E23" i="1"/>
  <c r="M23" i="1"/>
  <c r="D23" i="1"/>
  <c r="L23" i="1"/>
  <c r="K23" i="1"/>
  <c r="J23" i="1"/>
  <c r="E12" i="1"/>
  <c r="M12" i="1"/>
  <c r="D12" i="1"/>
  <c r="L12" i="1"/>
  <c r="K12" i="1"/>
  <c r="I12" i="1"/>
  <c r="J12" i="1"/>
  <c r="H12" i="1"/>
  <c r="F12" i="1"/>
  <c r="G12" i="1"/>
  <c r="N12" i="1"/>
  <c r="L6" i="1"/>
  <c r="J6" i="1"/>
  <c r="I6" i="1"/>
  <c r="H6" i="1"/>
  <c r="G6" i="1"/>
  <c r="F6" i="1"/>
  <c r="N6" i="1"/>
  <c r="K6" i="1"/>
  <c r="E6" i="1"/>
  <c r="M6" i="1"/>
  <c r="D6" i="1"/>
  <c r="J22" i="1"/>
  <c r="I22" i="1"/>
  <c r="H22" i="1"/>
  <c r="G22" i="1"/>
  <c r="F22" i="1"/>
  <c r="N22" i="1"/>
  <c r="E22" i="1"/>
  <c r="M22" i="1"/>
  <c r="D22" i="1"/>
  <c r="L22" i="1"/>
  <c r="K22" i="1"/>
  <c r="J8" i="1"/>
  <c r="H8" i="1"/>
  <c r="G8" i="1"/>
  <c r="E8" i="1"/>
  <c r="F8" i="1"/>
  <c r="N8" i="1"/>
  <c r="M8" i="1"/>
  <c r="D8" i="1"/>
  <c r="L8" i="1"/>
  <c r="I8" i="1"/>
  <c r="K8" i="1"/>
  <c r="M5" i="1"/>
  <c r="N5" i="1"/>
  <c r="F5" i="1"/>
  <c r="G5" i="1"/>
  <c r="H5" i="1"/>
  <c r="I5" i="1"/>
  <c r="J5" i="1"/>
  <c r="L5" i="1"/>
  <c r="K5" i="1"/>
  <c r="D5" i="1"/>
  <c r="E5" i="1"/>
  <c r="K27" i="1"/>
  <c r="H27" i="1"/>
  <c r="L27" i="1"/>
  <c r="I27" i="1"/>
  <c r="D27" i="1"/>
  <c r="F27" i="1"/>
  <c r="M27" i="1"/>
  <c r="E27" i="1"/>
  <c r="J27" i="1"/>
  <c r="N27" i="1"/>
  <c r="G27" i="1"/>
  <c r="U16" i="1"/>
  <c r="V16" i="1" s="1"/>
  <c r="C16" i="1" s="1"/>
  <c r="AO16" i="1" s="1"/>
  <c r="H9" i="1"/>
  <c r="G9" i="1"/>
  <c r="F9" i="1"/>
  <c r="N9" i="1"/>
  <c r="L9" i="1"/>
  <c r="E9" i="1"/>
  <c r="M9" i="1"/>
  <c r="D9" i="1"/>
  <c r="K9" i="1"/>
  <c r="I9" i="1"/>
  <c r="J9" i="1"/>
  <c r="E13" i="1"/>
  <c r="K13" i="1"/>
  <c r="J13" i="1"/>
  <c r="I13" i="1"/>
  <c r="H13" i="1"/>
  <c r="G13" i="1"/>
  <c r="M13" i="1"/>
  <c r="L13" i="1"/>
  <c r="F13" i="1"/>
  <c r="N13" i="1"/>
  <c r="D13" i="1"/>
  <c r="G17" i="1"/>
  <c r="F17" i="1"/>
  <c r="N17" i="1"/>
  <c r="E17" i="1"/>
  <c r="M17" i="1"/>
  <c r="D17" i="1"/>
  <c r="L17" i="1"/>
  <c r="K17" i="1"/>
  <c r="J17" i="1"/>
  <c r="I17" i="1"/>
  <c r="H17" i="1"/>
  <c r="E19" i="1"/>
  <c r="M19" i="1"/>
  <c r="D19" i="1"/>
  <c r="L19" i="1"/>
  <c r="K19" i="1"/>
  <c r="J19" i="1"/>
  <c r="I19" i="1"/>
  <c r="H19" i="1"/>
  <c r="G19" i="1"/>
  <c r="F19" i="1"/>
  <c r="N19" i="1"/>
  <c r="J14" i="1"/>
  <c r="I14" i="1"/>
  <c r="H14" i="1"/>
  <c r="G14" i="1"/>
  <c r="F14" i="1"/>
  <c r="N14" i="1"/>
  <c r="E14" i="1"/>
  <c r="M14" i="1"/>
  <c r="D14" i="1"/>
  <c r="L14" i="1"/>
  <c r="K14" i="1"/>
  <c r="H24" i="1"/>
  <c r="G24" i="1"/>
  <c r="F24" i="1"/>
  <c r="N24" i="1"/>
  <c r="E24" i="1"/>
  <c r="M24" i="1"/>
  <c r="D24" i="1"/>
  <c r="L24" i="1"/>
  <c r="K24" i="1"/>
  <c r="J24" i="1"/>
  <c r="I24" i="1"/>
  <c r="G10" i="1"/>
  <c r="F10" i="1"/>
  <c r="N10" i="1"/>
  <c r="E10" i="1"/>
  <c r="M10" i="1"/>
  <c r="K10" i="1"/>
  <c r="D10" i="1"/>
  <c r="L10" i="1"/>
  <c r="J10" i="1"/>
  <c r="H10" i="1"/>
  <c r="I10" i="1"/>
  <c r="K21" i="1"/>
  <c r="J21" i="1"/>
  <c r="I21" i="1"/>
  <c r="H21" i="1"/>
  <c r="G21" i="1"/>
  <c r="F21" i="1"/>
  <c r="N21" i="1"/>
  <c r="E21" i="1"/>
  <c r="M21" i="1"/>
  <c r="D21" i="1"/>
  <c r="L21" i="1"/>
  <c r="J31" i="1"/>
  <c r="I31" i="1"/>
  <c r="H31" i="1"/>
  <c r="G31" i="1"/>
  <c r="F31" i="1"/>
  <c r="N31" i="1"/>
  <c r="E31" i="1"/>
  <c r="M31" i="1"/>
  <c r="D31" i="1"/>
  <c r="L31" i="1"/>
  <c r="K31" i="1"/>
  <c r="J7" i="1"/>
  <c r="I7" i="1"/>
  <c r="H7" i="1"/>
  <c r="G7" i="1"/>
  <c r="N7" i="1"/>
  <c r="F7" i="1"/>
  <c r="E7" i="1"/>
  <c r="M7" i="1"/>
  <c r="D7" i="1"/>
  <c r="L7" i="1"/>
  <c r="K7" i="1"/>
  <c r="I15" i="1"/>
  <c r="H15" i="1"/>
  <c r="G15" i="1"/>
  <c r="F15" i="1"/>
  <c r="N15" i="1"/>
  <c r="E15" i="1"/>
  <c r="M15" i="1"/>
  <c r="D15" i="1"/>
  <c r="L15" i="1"/>
  <c r="K15" i="1"/>
  <c r="J15" i="1"/>
  <c r="F18" i="1"/>
  <c r="N18" i="1"/>
  <c r="E18" i="1"/>
  <c r="M18" i="1"/>
  <c r="D18" i="1"/>
  <c r="L18" i="1"/>
  <c r="K18" i="1"/>
  <c r="J18" i="1"/>
  <c r="I18" i="1"/>
  <c r="H18" i="1"/>
  <c r="G18" i="1"/>
  <c r="N8" i="5"/>
  <c r="N9" i="5" s="1"/>
  <c r="M8" i="5"/>
  <c r="M9" i="5" s="1"/>
  <c r="L8" i="5"/>
  <c r="L9" i="5" s="1"/>
  <c r="K8" i="5"/>
  <c r="K9" i="5" s="1"/>
  <c r="B8" i="5"/>
  <c r="B9" i="5" s="1"/>
  <c r="A8" i="5"/>
  <c r="A9" i="5" s="1"/>
  <c r="R9" i="5"/>
  <c r="C8" i="5"/>
  <c r="C9" i="5" s="1"/>
  <c r="D8" i="5"/>
  <c r="D9" i="5" s="1"/>
  <c r="E8" i="5"/>
  <c r="E9" i="5" s="1"/>
  <c r="F8" i="5"/>
  <c r="F9" i="5" s="1"/>
  <c r="G8" i="5"/>
  <c r="G9" i="5" s="1"/>
  <c r="H8" i="5"/>
  <c r="H9" i="5" s="1"/>
  <c r="I8" i="5"/>
  <c r="I9" i="5" s="1"/>
  <c r="J8" i="5"/>
  <c r="J9" i="5" s="1"/>
  <c r="T205" i="1" l="1"/>
  <c r="T3" i="1"/>
  <c r="R205" i="1"/>
  <c r="R3" i="1"/>
  <c r="R2" i="1"/>
  <c r="U23" i="1"/>
  <c r="V23" i="1" s="1"/>
  <c r="C23" i="1" s="1"/>
  <c r="AO23" i="1" s="1"/>
  <c r="N2" i="1"/>
  <c r="J2" i="1"/>
  <c r="L3" i="1"/>
  <c r="U21" i="1"/>
  <c r="V21" i="1" s="1"/>
  <c r="C21" i="1" s="1"/>
  <c r="AO21" i="1" s="1"/>
  <c r="U14" i="1"/>
  <c r="V14" i="1" s="1"/>
  <c r="U9" i="1"/>
  <c r="V9" i="1" s="1"/>
  <c r="C9" i="1" s="1"/>
  <c r="AO9" i="1" s="1"/>
  <c r="U12" i="1"/>
  <c r="V12" i="1" s="1"/>
  <c r="U31" i="1"/>
  <c r="V31" i="1" s="1"/>
  <c r="C31" i="1" s="1"/>
  <c r="AO31" i="1" s="1"/>
  <c r="U10" i="1"/>
  <c r="V10" i="1" s="1"/>
  <c r="U27" i="1"/>
  <c r="V27" i="1" s="1"/>
  <c r="C27" i="1" s="1"/>
  <c r="AO27" i="1" s="1"/>
  <c r="U11" i="1"/>
  <c r="V11" i="1" s="1"/>
  <c r="C11" i="1" s="1"/>
  <c r="AO11" i="1" s="1"/>
  <c r="U6" i="1"/>
  <c r="V6" i="1" s="1"/>
  <c r="U7" i="1"/>
  <c r="V7" i="1" s="1"/>
  <c r="C7" i="1" s="1"/>
  <c r="AO7" i="1" s="1"/>
  <c r="U19" i="1"/>
  <c r="V19" i="1" s="1"/>
  <c r="C19" i="1" s="1"/>
  <c r="AO19" i="1" s="1"/>
  <c r="U17" i="1"/>
  <c r="V17" i="1" s="1"/>
  <c r="C17" i="1" s="1"/>
  <c r="AO17" i="1" s="1"/>
  <c r="U22" i="1"/>
  <c r="V22" i="1" s="1"/>
  <c r="C22" i="1" s="1"/>
  <c r="AO22" i="1" s="1"/>
  <c r="U18" i="1"/>
  <c r="V18" i="1" s="1"/>
  <c r="C18" i="1" s="1"/>
  <c r="AO18" i="1" s="1"/>
  <c r="U15" i="1"/>
  <c r="V15" i="1" s="1"/>
  <c r="C15" i="1" s="1"/>
  <c r="AO15" i="1" s="1"/>
  <c r="U24" i="1"/>
  <c r="V24" i="1" s="1"/>
  <c r="C24" i="1" s="1"/>
  <c r="AO24" i="1" s="1"/>
  <c r="U13" i="1"/>
  <c r="V13" i="1" s="1"/>
  <c r="C13" i="1" s="1"/>
  <c r="AO13" i="1" s="1"/>
  <c r="U8" i="1"/>
  <c r="V8" i="1" s="1"/>
  <c r="C8" i="1" s="1"/>
  <c r="AO8" i="1" s="1"/>
  <c r="J3" i="1"/>
  <c r="N3" i="1"/>
  <c r="L2" i="1"/>
  <c r="P2" i="1"/>
  <c r="P3" i="1"/>
  <c r="T2" i="1"/>
  <c r="C6" i="1"/>
  <c r="AO6" i="1" s="1"/>
  <c r="F2" i="1"/>
  <c r="F205" i="1"/>
  <c r="H2" i="1"/>
  <c r="H3" i="1"/>
  <c r="P205" i="1"/>
  <c r="F3" i="1"/>
  <c r="N205" i="1"/>
  <c r="J205" i="1"/>
  <c r="L205" i="1"/>
  <c r="H205" i="1"/>
  <c r="C12" i="1" l="1"/>
  <c r="AO12" i="1" s="1"/>
  <c r="C10" i="1"/>
  <c r="AO10" i="1" s="1"/>
  <c r="C14" i="1"/>
  <c r="AO14" i="1" s="1"/>
  <c r="D205" i="1" l="1"/>
  <c r="D2" i="1"/>
  <c r="D3" i="1"/>
  <c r="O205" i="1" l="1"/>
  <c r="O3" i="1"/>
  <c r="Q3" i="1"/>
  <c r="Q205" i="1"/>
  <c r="S3" i="1"/>
  <c r="S205" i="1"/>
  <c r="S2" i="1"/>
  <c r="O2" i="1"/>
  <c r="Q2" i="1"/>
  <c r="G205" i="1"/>
  <c r="G3" i="1"/>
  <c r="G2" i="1"/>
  <c r="K2" i="1"/>
  <c r="K205" i="1"/>
  <c r="K3" i="1"/>
  <c r="M205" i="1"/>
  <c r="M3" i="1"/>
  <c r="M2" i="1"/>
  <c r="E2" i="1"/>
  <c r="E205" i="1"/>
  <c r="I205" i="1"/>
  <c r="I2" i="1"/>
  <c r="I3" i="1"/>
  <c r="U5" i="1"/>
  <c r="E3" i="1"/>
  <c r="V5" i="1" l="1"/>
  <c r="C5" i="1" s="1"/>
  <c r="AO5" i="1" s="1"/>
  <c r="K5" i="5" s="1" a="1"/>
  <c r="K5" i="5" s="1"/>
  <c r="U3" i="1"/>
  <c r="U2" i="1"/>
  <c r="N12" i="5" s="1"/>
  <c r="U205" i="1"/>
  <c r="O5" i="5" l="1" a="1"/>
  <c r="O5" i="5" s="1"/>
  <c r="H5" i="5" a="1"/>
  <c r="H5" i="5" s="1"/>
  <c r="N5" i="5" a="1"/>
  <c r="N5" i="5" s="1"/>
  <c r="G5" i="5" a="1"/>
  <c r="G5" i="5" s="1"/>
  <c r="M5" i="5" a="1"/>
  <c r="M5" i="5" s="1"/>
  <c r="L5" i="5" a="1"/>
  <c r="L5" i="5" s="1"/>
  <c r="E5" i="5" a="1"/>
  <c r="E5" i="5" s="1"/>
  <c r="B5" i="5" a="1"/>
  <c r="B5" i="5" s="1"/>
  <c r="D5" i="5" a="1"/>
  <c r="D5" i="5" s="1"/>
  <c r="J5" i="5" a="1"/>
  <c r="J5" i="5" s="1"/>
  <c r="C5" i="5" a="1"/>
  <c r="C5" i="5" s="1"/>
  <c r="P5" i="5" a="1"/>
  <c r="P5" i="5" s="1"/>
  <c r="P6" i="5" s="1"/>
  <c r="I5" i="5" a="1"/>
  <c r="I5" i="5" s="1"/>
  <c r="F5" i="5" a="1"/>
  <c r="F5" i="5" s="1"/>
  <c r="Q5" i="5"/>
  <c r="L12" i="5"/>
  <c r="P12" i="5"/>
  <c r="D4" i="1"/>
  <c r="K6" i="5" s="1"/>
  <c r="B205" i="1"/>
  <c r="H12" i="5"/>
  <c r="B12" i="5"/>
  <c r="J12" i="5"/>
  <c r="F12" i="5"/>
  <c r="D12" i="5"/>
  <c r="G12" i="5"/>
  <c r="M12" i="5"/>
  <c r="O12" i="5"/>
  <c r="A12" i="5"/>
  <c r="C12" i="5"/>
  <c r="E12" i="5"/>
  <c r="Q12" i="5"/>
  <c r="R12" i="5"/>
  <c r="K12" i="5"/>
  <c r="I12" i="5"/>
  <c r="J6" i="5" l="1"/>
  <c r="I6" i="5"/>
  <c r="F6" i="5"/>
  <c r="C6" i="5"/>
  <c r="D6" i="5"/>
  <c r="Q6" i="5"/>
  <c r="E6" i="5"/>
  <c r="L6" i="5"/>
  <c r="M6" i="5"/>
  <c r="G6" i="5"/>
  <c r="N6" i="5"/>
  <c r="H6" i="5"/>
  <c r="O6" i="5"/>
  <c r="B6" i="5"/>
  <c r="R3" i="5"/>
  <c r="A2" i="5" s="1"/>
  <c r="Q11" i="5"/>
  <c r="Q10" i="5"/>
  <c r="P10" i="5"/>
  <c r="P11" i="5"/>
  <c r="O11" i="5"/>
  <c r="O10" i="5"/>
  <c r="N10" i="5"/>
  <c r="N11" i="5"/>
  <c r="M10" i="5"/>
  <c r="M11" i="5"/>
  <c r="L10" i="5"/>
  <c r="L11" i="5"/>
  <c r="R11" i="5"/>
  <c r="G11" i="5"/>
  <c r="G10" i="5"/>
  <c r="K11" i="5"/>
  <c r="K10" i="5"/>
  <c r="E10" i="5"/>
  <c r="C10" i="5"/>
  <c r="I10" i="5"/>
  <c r="E11" i="5"/>
  <c r="C11" i="5"/>
  <c r="I11" i="5"/>
  <c r="A11" i="5"/>
  <c r="A10" i="5"/>
  <c r="B10" i="5"/>
  <c r="F10" i="5"/>
  <c r="H11" i="5"/>
  <c r="D11" i="5"/>
  <c r="J11" i="5"/>
  <c r="B11" i="5"/>
  <c r="D10" i="5"/>
  <c r="J10" i="5"/>
  <c r="H10" i="5"/>
  <c r="F11" i="5"/>
</calcChain>
</file>

<file path=xl/sharedStrings.xml><?xml version="1.0" encoding="utf-8"?>
<sst xmlns="http://schemas.openxmlformats.org/spreadsheetml/2006/main" count="66" uniqueCount="56">
  <si>
    <t>STT</t>
  </si>
  <si>
    <t>ĐỌC PHIẾU</t>
  </si>
  <si>
    <t>Ứng cử viên</t>
  </si>
  <si>
    <t>Số phiếu trúng</t>
  </si>
  <si>
    <t>Số phiếu không trúng</t>
  </si>
  <si>
    <t>TỔNG CỘNG</t>
  </si>
  <si>
    <t>PHIẾU BẦU CỬ</t>
  </si>
  <si>
    <t>TỔNG</t>
  </si>
  <si>
    <t>(Phiếu được bầu)</t>
  </si>
  <si>
    <t>KẾT QUẢ BẦU CỬ</t>
  </si>
  <si>
    <t>a</t>
  </si>
  <si>
    <t>b</t>
  </si>
  <si>
    <t>c</t>
  </si>
  <si>
    <t>d</t>
  </si>
  <si>
    <t>e</t>
  </si>
  <si>
    <t>f</t>
  </si>
  <si>
    <t>g</t>
  </si>
  <si>
    <t>h</t>
  </si>
  <si>
    <t>HƯỚNG DẪN</t>
  </si>
  <si>
    <t>Bước 3: Nhập tên ứng cử viên (không được cắt ô, nên xóa tên và nhập lại)</t>
  </si>
  <si>
    <t>Bước 4: Nhập số liệu: Vào Sheet 'Bang1', Nhập số liệu khiểm phiếu: (cột màu trắng)</t>
  </si>
  <si>
    <t>http://mdt.vn</t>
  </si>
  <si>
    <t>Chúc Anh/chị kiểm phiếu bầu cử thành công !</t>
  </si>
  <si>
    <r>
      <t xml:space="preserve">Create by: </t>
    </r>
    <r>
      <rPr>
        <b/>
        <sz val="10"/>
        <color rgb="FFFF0000"/>
        <rFont val="Arial"/>
        <family val="2"/>
      </rPr>
      <t>MAI DUC TUAN</t>
    </r>
  </si>
  <si>
    <t>abcde</t>
  </si>
  <si>
    <t>ab</t>
  </si>
  <si>
    <t>Số lượng bầu:</t>
  </si>
  <si>
    <r>
      <t xml:space="preserve">- Phiếu gạch hết thì gõ: </t>
    </r>
    <r>
      <rPr>
        <b/>
        <sz val="10"/>
        <rFont val="Arial"/>
        <family val="2"/>
      </rPr>
      <t>0</t>
    </r>
    <r>
      <rPr>
        <sz val="10"/>
        <rFont val="Arial"/>
        <family val="2"/>
      </rPr>
      <t>.</t>
    </r>
  </si>
  <si>
    <t>Bước 2: Nhập số lượng ứng cử viên (ô C2, tối đa là 17), số lượng bầu (ô màu xanh bên dưới);</t>
  </si>
  <si>
    <t>Bước 1: In phiếu bầu có số thứ tự là: 1, 2, 3,... , e, f, g, h (tối đa là 17 ứng cử viên)</t>
  </si>
  <si>
    <r>
      <t xml:space="preserve">- Ví dụ: Phiếu gạch người thứ </t>
    </r>
    <r>
      <rPr>
        <b/>
        <sz val="10"/>
        <rFont val="Arial"/>
        <family val="2"/>
      </rPr>
      <t>nhất</t>
    </r>
    <r>
      <rPr>
        <sz val="10"/>
        <rFont val="Arial"/>
        <family val="2"/>
      </rPr>
      <t xml:space="preserve"> và người thứ </t>
    </r>
    <r>
      <rPr>
        <b/>
        <sz val="10"/>
        <rFont val="Arial"/>
        <family val="2"/>
      </rPr>
      <t>hai</t>
    </r>
    <r>
      <rPr>
        <sz val="10"/>
        <rFont val="Arial"/>
        <family val="2"/>
      </rPr>
      <t xml:space="preserve"> thì gõ: </t>
    </r>
    <r>
      <rPr>
        <b/>
        <sz val="10"/>
        <rFont val="Arial"/>
        <family val="2"/>
      </rPr>
      <t>12</t>
    </r>
  </si>
  <si>
    <r>
      <t xml:space="preserve">- Phiếu gạch người thứ </t>
    </r>
    <r>
      <rPr>
        <b/>
        <sz val="10"/>
        <rFont val="Arial"/>
        <family val="2"/>
      </rPr>
      <t>2</t>
    </r>
    <r>
      <rPr>
        <sz val="10"/>
        <rFont val="Arial"/>
        <family val="2"/>
      </rPr>
      <t xml:space="preserve"> và thứ </t>
    </r>
    <r>
      <rPr>
        <b/>
        <sz val="10"/>
        <rFont val="Arial"/>
        <family val="2"/>
      </rPr>
      <t>3</t>
    </r>
    <r>
      <rPr>
        <sz val="10"/>
        <rFont val="Arial"/>
        <family val="2"/>
      </rPr>
      <t xml:space="preserve"> thì gõ: </t>
    </r>
    <r>
      <rPr>
        <b/>
        <sz val="10"/>
        <rFont val="Arial"/>
        <family val="2"/>
      </rPr>
      <t>23</t>
    </r>
  </si>
  <si>
    <r>
      <t xml:space="preserve">- Phiếu gạch người thứ </t>
    </r>
    <r>
      <rPr>
        <b/>
        <sz val="10"/>
        <rFont val="Arial"/>
        <family val="2"/>
      </rPr>
      <t>1</t>
    </r>
    <r>
      <rPr>
        <sz val="10"/>
        <rFont val="Arial"/>
        <family val="2"/>
      </rPr>
      <t xml:space="preserve">, gạch người thứ </t>
    </r>
    <r>
      <rPr>
        <b/>
        <sz val="10"/>
        <rFont val="Arial"/>
        <family val="2"/>
      </rPr>
      <t>10</t>
    </r>
    <r>
      <rPr>
        <sz val="10"/>
        <rFont val="Arial"/>
        <family val="2"/>
      </rPr>
      <t xml:space="preserve"> và người thứ 1</t>
    </r>
    <r>
      <rPr>
        <b/>
        <sz val="10"/>
        <rFont val="Arial"/>
        <family val="2"/>
      </rPr>
      <t>5</t>
    </r>
    <r>
      <rPr>
        <sz val="10"/>
        <rFont val="Arial"/>
        <family val="2"/>
      </rPr>
      <t xml:space="preserve"> thì gõ: </t>
    </r>
    <r>
      <rPr>
        <b/>
        <sz val="10"/>
        <rFont val="Arial"/>
        <family val="2"/>
      </rPr>
      <t>1af (nhớ tắt Unikey)</t>
    </r>
  </si>
  <si>
    <t>Trung Hải</t>
  </si>
  <si>
    <t>Tâm Hiền</t>
  </si>
  <si>
    <t>Văn Hùng</t>
  </si>
  <si>
    <t>Đức Tuấn</t>
  </si>
  <si>
    <t>Hồng Linh</t>
  </si>
  <si>
    <t>Thế Uyên</t>
  </si>
  <si>
    <t>Thu Trang</t>
  </si>
  <si>
    <t>Hồng Hạnh</t>
  </si>
  <si>
    <t>Thiên Hương</t>
  </si>
  <si>
    <t>Ngọc Hiến</t>
  </si>
  <si>
    <t>Xuân Nga</t>
  </si>
  <si>
    <t>1a</t>
  </si>
  <si>
    <t>1ab</t>
  </si>
  <si>
    <t>12345abc</t>
  </si>
  <si>
    <t>Tổng số phiếu nhập</t>
  </si>
  <si>
    <r>
      <t xml:space="preserve">Phone number: </t>
    </r>
    <r>
      <rPr>
        <b/>
        <sz val="10"/>
        <color rgb="FF0070C0"/>
        <rFont val="Arial"/>
        <family val="2"/>
      </rPr>
      <t>0856526578</t>
    </r>
    <r>
      <rPr>
        <sz val="10"/>
        <rFont val="Arial"/>
        <family val="2"/>
      </rPr>
      <t xml:space="preserve"> - Email address: maiductuan@gmail.com</t>
    </r>
  </si>
  <si>
    <t xml:space="preserve"> - Sau khi nhập xong: Xem và In kết quả ở bảng TongHop</t>
  </si>
  <si>
    <r>
      <t xml:space="preserve">Create by: </t>
    </r>
    <r>
      <rPr>
        <b/>
        <sz val="10"/>
        <color rgb="FFFF0000"/>
        <rFont val="Arial"/>
        <family val="2"/>
      </rPr>
      <t>MAI DUC TUAN</t>
    </r>
    <r>
      <rPr>
        <b/>
        <sz val="10"/>
        <rFont val="Arial"/>
        <family val="2"/>
      </rPr>
      <t xml:space="preserve"> -</t>
    </r>
    <r>
      <rPr>
        <b/>
        <sz val="10"/>
        <color rgb="FFFF0000"/>
        <rFont val="Arial"/>
        <family val="2"/>
      </rPr>
      <t xml:space="preserve"> </t>
    </r>
    <r>
      <rPr>
        <sz val="10"/>
        <rFont val="Arial"/>
        <family val="2"/>
      </rPr>
      <t xml:space="preserve">Vui lòng liên hệ: </t>
    </r>
    <r>
      <rPr>
        <b/>
        <sz val="10"/>
        <color rgb="FF0070C0"/>
        <rFont val="Arial"/>
        <family val="2"/>
      </rPr>
      <t>0856526578</t>
    </r>
    <r>
      <rPr>
        <sz val="10"/>
        <rFont val="Arial"/>
        <family val="2"/>
      </rPr>
      <t xml:space="preserve"> - Email: maiductuan@gmail.com
(Anh chị sử dụng thấy tiện lợi và hài lòng, xin đóng góp hoặc chuyển khoản để thay lời cảm ơn,
STK</t>
    </r>
    <r>
      <rPr>
        <b/>
        <sz val="10"/>
        <color rgb="FF00CC00"/>
        <rFont val="Arial"/>
        <family val="2"/>
      </rPr>
      <t xml:space="preserve"> 8856526578, BIDV</t>
    </r>
    <r>
      <rPr>
        <sz val="10"/>
        <rFont val="Arial"/>
        <family val="2"/>
      </rPr>
      <t>)</t>
    </r>
  </si>
  <si>
    <t>Số lượng cử tri:</t>
  </si>
  <si>
    <t>CHÀO MỪNG BẠN SỬ DỤNG PHẦN MỀM KIỂM PHIẾU</t>
  </si>
  <si>
    <t>Số lượng ứng cử:</t>
  </si>
  <si>
    <t>SỐ PHIẾU BẦU</t>
  </si>
  <si>
    <t>123456789abcde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</si>
</sst>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7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b/>
      <sz val="13"/>
      <name val="Arial"/>
      <family val="2"/>
    </font>
    <font>
      <sz val="15"/>
      <name val="Arial"/>
      <family val="2"/>
    </font>
    <font>
      <b/>
      <sz val="13"/>
      <color indexed="9"/>
      <name val="Arial"/>
      <family val="2"/>
    </font>
    <font>
      <sz val="8"/>
      <name val="Arial"/>
      <family val="2"/>
    </font>
    <font>
      <u/>
      <sz val="10"/>
      <color indexed="12"/>
      <name val="Arial"/>
      <family val="2"/>
    </font>
    <font>
      <b/>
      <sz val="13"/>
      <color indexed="10"/>
      <name val="Arial"/>
      <family val="2"/>
    </font>
    <font>
      <b/>
      <sz val="7"/>
      <name val="Arial"/>
      <family val="2"/>
    </font>
    <font>
      <b/>
      <sz val="10"/>
      <color indexed="9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b/>
      <sz val="16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sz val="11"/>
      <name val="Times New Roman"/>
      <family val="1"/>
    </font>
    <font>
      <b/>
      <sz val="10"/>
      <color theme="4"/>
      <name val="Arial"/>
      <family val="2"/>
    </font>
    <font>
      <b/>
      <i/>
      <sz val="13"/>
      <name val="Times New Roman"/>
      <family val="1"/>
    </font>
    <font>
      <b/>
      <sz val="10"/>
      <color rgb="FFFF0000"/>
      <name val="Arial"/>
      <family val="2"/>
    </font>
    <font>
      <b/>
      <sz val="8"/>
      <color indexed="9"/>
      <name val="Arial"/>
      <family val="2"/>
    </font>
    <font>
      <b/>
      <u/>
      <sz val="13"/>
      <name val="Arial"/>
      <family val="2"/>
    </font>
    <font>
      <b/>
      <sz val="13"/>
      <color rgb="FF00B050"/>
      <name val="Arial"/>
      <family val="2"/>
    </font>
    <font>
      <sz val="11"/>
      <color rgb="FF00B050"/>
      <name val="Arial"/>
      <family val="2"/>
    </font>
    <font>
      <sz val="8"/>
      <color theme="0"/>
      <name val="Times New Roman"/>
      <family val="1"/>
    </font>
    <font>
      <sz val="10"/>
      <color theme="0"/>
      <name val="Arial"/>
      <family val="2"/>
    </font>
    <font>
      <b/>
      <sz val="13"/>
      <color rgb="FF0000FF"/>
      <name val="Arial"/>
      <family val="2"/>
    </font>
    <font>
      <b/>
      <sz val="13"/>
      <color theme="0" tint="-0.499984740745262"/>
      <name val="Arial"/>
      <family val="2"/>
    </font>
    <font>
      <b/>
      <sz val="10"/>
      <color rgb="FF0070C0"/>
      <name val="Arial"/>
      <family val="2"/>
    </font>
    <font>
      <b/>
      <sz val="10"/>
      <color rgb="FF00CC00"/>
      <name val="Arial"/>
      <family val="2"/>
    </font>
    <font>
      <sz val="6"/>
      <color theme="0" tint="-0.34998626667073579"/>
      <name val="Arial"/>
      <family val="2"/>
    </font>
    <font>
      <sz val="11"/>
      <color rgb="FF002060"/>
      <name val="Arial"/>
      <family val="2"/>
    </font>
    <font>
      <sz val="12"/>
      <color rgb="FF002060"/>
      <name val="Arial"/>
      <family val="2"/>
    </font>
    <font>
      <b/>
      <i/>
      <sz val="10"/>
      <color rgb="FFFF0000"/>
      <name val="Arial"/>
      <family val="2"/>
    </font>
    <font>
      <b/>
      <sz val="10"/>
      <name val="Times New Roman"/>
      <family val="1"/>
    </font>
    <font>
      <b/>
      <sz val="8"/>
      <name val="Times New Roman"/>
      <family val="1"/>
    </font>
    <font>
      <b/>
      <sz val="10"/>
      <color rgb="FFC00000"/>
      <name val="Times New Roman"/>
      <family val="1"/>
    </font>
  </fonts>
  <fills count="1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8" tint="0.79998168889431442"/>
        <bgColor indexed="64"/>
      </patternFill>
    </fill>
  </fills>
  <borders count="31">
    <border>
      <left/>
      <right/>
      <top/>
      <bottom/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hair">
        <color indexed="55"/>
      </bottom>
      <diagonal/>
    </border>
    <border>
      <left style="thin">
        <color indexed="55"/>
      </left>
      <right style="thin">
        <color indexed="55"/>
      </right>
      <top style="hair">
        <color indexed="55"/>
      </top>
      <bottom style="hair">
        <color indexed="55"/>
      </bottom>
      <diagonal/>
    </border>
    <border>
      <left style="thin">
        <color indexed="55"/>
      </left>
      <right style="thin">
        <color indexed="55"/>
      </right>
      <top style="hair">
        <color indexed="55"/>
      </top>
      <bottom style="thin">
        <color indexed="55"/>
      </bottom>
      <diagonal/>
    </border>
    <border>
      <left style="thin">
        <color indexed="55"/>
      </left>
      <right/>
      <top style="thin">
        <color indexed="55"/>
      </top>
      <bottom/>
      <diagonal/>
    </border>
    <border>
      <left/>
      <right/>
      <top style="thin">
        <color indexed="55"/>
      </top>
      <bottom/>
      <diagonal/>
    </border>
    <border>
      <left/>
      <right style="thin">
        <color indexed="55"/>
      </right>
      <top style="thin">
        <color indexed="55"/>
      </top>
      <bottom/>
      <diagonal/>
    </border>
    <border>
      <left style="thin">
        <color indexed="55"/>
      </left>
      <right/>
      <top/>
      <bottom style="thin">
        <color indexed="55"/>
      </bottom>
      <diagonal/>
    </border>
    <border>
      <left/>
      <right/>
      <top/>
      <bottom style="thin">
        <color indexed="55"/>
      </bottom>
      <diagonal/>
    </border>
    <border>
      <left/>
      <right style="thin">
        <color indexed="55"/>
      </right>
      <top/>
      <bottom style="thin">
        <color indexed="55"/>
      </bottom>
      <diagonal/>
    </border>
    <border>
      <left style="thin">
        <color indexed="55"/>
      </left>
      <right/>
      <top/>
      <bottom/>
      <diagonal/>
    </border>
    <border>
      <left/>
      <right style="thin">
        <color indexed="55"/>
      </right>
      <top/>
      <bottom/>
      <diagonal/>
    </border>
    <border>
      <left style="double">
        <color rgb="FF0070C0"/>
      </left>
      <right/>
      <top style="double">
        <color rgb="FF0070C0"/>
      </top>
      <bottom/>
      <diagonal/>
    </border>
    <border>
      <left/>
      <right/>
      <top style="double">
        <color rgb="FF0070C0"/>
      </top>
      <bottom/>
      <diagonal/>
    </border>
    <border>
      <left/>
      <right style="double">
        <color rgb="FF0070C0"/>
      </right>
      <top style="double">
        <color rgb="FF0070C0"/>
      </top>
      <bottom/>
      <diagonal/>
    </border>
    <border>
      <left style="double">
        <color rgb="FF0070C0"/>
      </left>
      <right/>
      <top/>
      <bottom style="double">
        <color rgb="FF0070C0"/>
      </bottom>
      <diagonal/>
    </border>
    <border>
      <left/>
      <right/>
      <top/>
      <bottom style="double">
        <color rgb="FF0070C0"/>
      </bottom>
      <diagonal/>
    </border>
    <border>
      <left/>
      <right style="double">
        <color rgb="FF0070C0"/>
      </right>
      <top/>
      <bottom style="double">
        <color rgb="FF0070C0"/>
      </bottom>
      <diagonal/>
    </border>
    <border>
      <left style="thin">
        <color indexed="55"/>
      </left>
      <right/>
      <top style="thin">
        <color indexed="55"/>
      </top>
      <bottom style="thin">
        <color indexed="55"/>
      </bottom>
      <diagonal/>
    </border>
    <border>
      <left style="thin">
        <color theme="0"/>
      </left>
      <right style="thin">
        <color theme="0"/>
      </right>
      <top style="thin">
        <color indexed="55"/>
      </top>
      <bottom style="thin">
        <color indexed="55"/>
      </bottom>
      <diagonal/>
    </border>
    <border>
      <left/>
      <right/>
      <top style="thin">
        <color indexed="55"/>
      </top>
      <bottom style="thin">
        <color indexed="55"/>
      </bottom>
      <diagonal/>
    </border>
    <border>
      <left/>
      <right/>
      <top style="thin">
        <color theme="0" tint="-0.34998626667073579"/>
      </top>
      <bottom/>
      <diagonal/>
    </border>
    <border>
      <left style="thin">
        <color theme="0" tint="-0.34998626667073579"/>
      </left>
      <right/>
      <top style="thin">
        <color theme="0" tint="-0.34998626667073579"/>
      </top>
      <bottom/>
      <diagonal/>
    </border>
    <border>
      <left/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/>
      <right style="thin">
        <color theme="0" tint="-0.34998626667073579"/>
      </right>
      <top/>
      <bottom style="thin">
        <color theme="0" tint="-0.34998626667073579"/>
      </bottom>
      <diagonal/>
    </border>
    <border>
      <left/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55"/>
      </left>
      <right style="thin">
        <color indexed="55"/>
      </right>
      <top/>
      <bottom style="thin">
        <color indexed="55"/>
      </bottom>
      <diagonal/>
    </border>
    <border>
      <left style="thin">
        <color indexed="55"/>
      </left>
      <right style="thin">
        <color indexed="55"/>
      </right>
      <top/>
      <bottom/>
      <diagonal/>
    </border>
  </borders>
  <cellStyleXfs count="2">
    <xf numFmtId="0" fontId="0" fillId="0" borderId="0"/>
    <xf numFmtId="0" fontId="7" fillId="0" borderId="0" applyNumberFormat="0" applyFill="0" applyBorder="0" applyAlignment="0" applyProtection="0">
      <alignment vertical="top"/>
      <protection locked="0"/>
    </xf>
  </cellStyleXfs>
  <cellXfs count="94">
    <xf numFmtId="0" fontId="0" fillId="0" borderId="0" xfId="0"/>
    <xf numFmtId="0" fontId="0" fillId="0" borderId="0" xfId="0" applyProtection="1">
      <protection locked="0"/>
    </xf>
    <xf numFmtId="0" fontId="8" fillId="2" borderId="2" xfId="0" applyFont="1" applyFill="1" applyBorder="1" applyAlignment="1" applyProtection="1">
      <alignment horizontal="center" vertical="center" wrapText="1"/>
      <protection locked="0"/>
    </xf>
    <xf numFmtId="0" fontId="16" fillId="2" borderId="3" xfId="0" applyFont="1" applyFill="1" applyBorder="1" applyAlignment="1" applyProtection="1">
      <alignment horizontal="left" vertical="center" wrapText="1"/>
      <protection locked="0"/>
    </xf>
    <xf numFmtId="0" fontId="4" fillId="3" borderId="1" xfId="0" applyFont="1" applyFill="1" applyBorder="1" applyAlignment="1" applyProtection="1">
      <alignment horizontal="center" vertical="center" wrapText="1"/>
    </xf>
    <xf numFmtId="0" fontId="10" fillId="4" borderId="1" xfId="0" applyFont="1" applyFill="1" applyBorder="1" applyAlignment="1" applyProtection="1">
      <alignment horizontal="center" vertical="center" wrapText="1"/>
    </xf>
    <xf numFmtId="0" fontId="0" fillId="0" borderId="0" xfId="0" applyProtection="1"/>
    <xf numFmtId="0" fontId="2" fillId="5" borderId="1" xfId="0" applyFont="1" applyFill="1" applyBorder="1" applyAlignment="1" applyProtection="1">
      <alignment horizontal="center" vertical="center" wrapText="1"/>
    </xf>
    <xf numFmtId="0" fontId="3" fillId="5" borderId="1" xfId="0" applyFont="1" applyFill="1" applyBorder="1" applyAlignment="1" applyProtection="1">
      <alignment horizontal="center" vertical="center" wrapText="1"/>
    </xf>
    <xf numFmtId="0" fontId="9" fillId="3" borderId="1" xfId="0" applyFont="1" applyFill="1" applyBorder="1" applyAlignment="1" applyProtection="1">
      <alignment horizontal="center" vertical="center" wrapText="1"/>
    </xf>
    <xf numFmtId="0" fontId="3" fillId="7" borderId="1" xfId="0" applyFont="1" applyFill="1" applyBorder="1" applyAlignment="1" applyProtection="1">
      <alignment horizontal="center" vertical="center" wrapText="1"/>
    </xf>
    <xf numFmtId="0" fontId="0" fillId="0" borderId="11" xfId="0" applyBorder="1" applyProtection="1"/>
    <xf numFmtId="0" fontId="0" fillId="0" borderId="12" xfId="0" applyBorder="1" applyProtection="1"/>
    <xf numFmtId="0" fontId="12" fillId="0" borderId="0" xfId="0" applyFont="1" applyBorder="1" applyAlignment="1" applyProtection="1">
      <alignment horizontal="left"/>
    </xf>
    <xf numFmtId="0" fontId="0" fillId="0" borderId="0" xfId="0" applyBorder="1" applyAlignment="1" applyProtection="1">
      <alignment horizontal="left"/>
    </xf>
    <xf numFmtId="0" fontId="12" fillId="0" borderId="0" xfId="0" applyFont="1" applyBorder="1" applyProtection="1"/>
    <xf numFmtId="0" fontId="0" fillId="0" borderId="0" xfId="0" applyBorder="1" applyProtection="1"/>
    <xf numFmtId="0" fontId="12" fillId="0" borderId="0" xfId="0" quotePrefix="1" applyFont="1" applyBorder="1" applyProtection="1"/>
    <xf numFmtId="0" fontId="15" fillId="2" borderId="3" xfId="0" applyFont="1" applyFill="1" applyBorder="1" applyAlignment="1" applyProtection="1">
      <alignment horizontal="center" vertical="center" wrapText="1"/>
    </xf>
    <xf numFmtId="0" fontId="15" fillId="2" borderId="4" xfId="0" applyFont="1" applyFill="1" applyBorder="1" applyAlignment="1" applyProtection="1">
      <alignment horizontal="center" vertical="center" wrapText="1"/>
    </xf>
    <xf numFmtId="0" fontId="2" fillId="6" borderId="1" xfId="0" applyFont="1" applyFill="1" applyBorder="1" applyAlignment="1" applyProtection="1">
      <alignment horizontal="center" vertical="center" wrapText="1"/>
    </xf>
    <xf numFmtId="0" fontId="5" fillId="4" borderId="1" xfId="0" applyFont="1" applyFill="1" applyBorder="1" applyAlignment="1" applyProtection="1">
      <alignment horizontal="center" vertical="center" wrapText="1"/>
    </xf>
    <xf numFmtId="0" fontId="11" fillId="2" borderId="1" xfId="0" applyFont="1" applyFill="1" applyBorder="1" applyAlignment="1" applyProtection="1">
      <alignment horizontal="center" vertical="center" textRotation="90" wrapText="1"/>
    </xf>
    <xf numFmtId="0" fontId="3" fillId="2" borderId="1" xfId="0" applyFont="1" applyFill="1" applyBorder="1" applyAlignment="1" applyProtection="1">
      <alignment horizontal="center" vertical="center" textRotation="90" wrapText="1"/>
    </xf>
    <xf numFmtId="0" fontId="11" fillId="5" borderId="1" xfId="0" applyFont="1" applyFill="1" applyBorder="1" applyAlignment="1" applyProtection="1">
      <alignment horizontal="center" vertical="center" wrapText="1"/>
    </xf>
    <xf numFmtId="0" fontId="20" fillId="4" borderId="1" xfId="0" applyFont="1" applyFill="1" applyBorder="1" applyAlignment="1" applyProtection="1">
      <alignment horizontal="center" vertical="center" wrapText="1"/>
    </xf>
    <xf numFmtId="0" fontId="11" fillId="7" borderId="1" xfId="0" applyFont="1" applyFill="1" applyBorder="1" applyAlignment="1" applyProtection="1">
      <alignment horizontal="center" vertical="center" wrapText="1"/>
    </xf>
    <xf numFmtId="0" fontId="11" fillId="6" borderId="1" xfId="0" applyFont="1" applyFill="1" applyBorder="1" applyAlignment="1" applyProtection="1">
      <alignment horizontal="center" vertical="center" wrapText="1"/>
    </xf>
    <xf numFmtId="0" fontId="2" fillId="7" borderId="1" xfId="0" applyFont="1" applyFill="1" applyBorder="1" applyAlignment="1" applyProtection="1">
      <alignment horizontal="center" vertical="center" wrapText="1"/>
    </xf>
    <xf numFmtId="0" fontId="0" fillId="0" borderId="0" xfId="0" applyAlignment="1" applyProtection="1">
      <alignment horizontal="center" vertical="center"/>
      <protection locked="0"/>
    </xf>
    <xf numFmtId="0" fontId="1" fillId="7" borderId="1" xfId="0" applyFont="1" applyFill="1" applyBorder="1" applyAlignment="1" applyProtection="1">
      <alignment horizontal="center" vertical="center"/>
    </xf>
    <xf numFmtId="0" fontId="12" fillId="3" borderId="1" xfId="0" applyFont="1" applyFill="1" applyBorder="1" applyAlignment="1" applyProtection="1">
      <alignment horizontal="center" vertical="center" wrapText="1"/>
    </xf>
    <xf numFmtId="0" fontId="23" fillId="9" borderId="4" xfId="0" applyFont="1" applyFill="1" applyBorder="1" applyAlignment="1" applyProtection="1">
      <alignment horizontal="center" vertical="center" wrapText="1"/>
    </xf>
    <xf numFmtId="0" fontId="22" fillId="9" borderId="19" xfId="0" applyFont="1" applyFill="1" applyBorder="1" applyAlignment="1" applyProtection="1">
      <alignment horizontal="center" vertical="center" wrapText="1"/>
      <protection locked="0"/>
    </xf>
    <xf numFmtId="0" fontId="24" fillId="0" borderId="20" xfId="0" applyFont="1" applyBorder="1" applyAlignment="1" applyProtection="1">
      <alignment horizontal="center" vertical="center"/>
    </xf>
    <xf numFmtId="0" fontId="25" fillId="0" borderId="20" xfId="0" applyFont="1" applyBorder="1" applyProtection="1"/>
    <xf numFmtId="0" fontId="12" fillId="0" borderId="1" xfId="0" applyFont="1" applyBorder="1" applyAlignment="1" applyProtection="1">
      <alignment horizontal="center" vertical="center" wrapText="1"/>
      <protection locked="0"/>
    </xf>
    <xf numFmtId="0" fontId="27" fillId="7" borderId="1" xfId="0" applyFont="1" applyFill="1" applyBorder="1" applyAlignment="1" applyProtection="1">
      <alignment horizontal="center" vertical="center" wrapText="1"/>
    </xf>
    <xf numFmtId="0" fontId="0" fillId="0" borderId="0" xfId="0" applyAlignment="1" applyProtection="1">
      <alignment horizontal="center" vertical="center"/>
    </xf>
    <xf numFmtId="0" fontId="12" fillId="0" borderId="0" xfId="0" quotePrefix="1" applyFont="1" applyProtection="1"/>
    <xf numFmtId="0" fontId="18" fillId="0" borderId="0" xfId="0" applyFont="1" applyBorder="1" applyAlignment="1" applyProtection="1">
      <alignment vertical="center"/>
    </xf>
    <xf numFmtId="0" fontId="14" fillId="0" borderId="0" xfId="0" applyFont="1" applyAlignment="1" applyProtection="1">
      <alignment horizontal="center"/>
    </xf>
    <xf numFmtId="0" fontId="12" fillId="0" borderId="0" xfId="0" applyFont="1" applyProtection="1"/>
    <xf numFmtId="0" fontId="1" fillId="0" borderId="0" xfId="0" applyFont="1" applyBorder="1" applyProtection="1"/>
    <xf numFmtId="0" fontId="30" fillId="0" borderId="0" xfId="0" applyFont="1" applyAlignment="1" applyProtection="1">
      <alignment horizontal="center"/>
    </xf>
    <xf numFmtId="0" fontId="31" fillId="9" borderId="4" xfId="0" applyFont="1" applyFill="1" applyBorder="1" applyAlignment="1" applyProtection="1">
      <alignment horizontal="center" vertical="center" wrapText="1"/>
    </xf>
    <xf numFmtId="0" fontId="32" fillId="9" borderId="19" xfId="0" applyFont="1" applyFill="1" applyBorder="1" applyAlignment="1" applyProtection="1">
      <alignment horizontal="center" vertical="center" wrapText="1"/>
      <protection locked="0"/>
    </xf>
    <xf numFmtId="0" fontId="2" fillId="0" borderId="2" xfId="0" applyFont="1" applyBorder="1" applyAlignment="1" applyProtection="1">
      <alignment horizontal="center" vertical="center" shrinkToFit="1"/>
    </xf>
    <xf numFmtId="0" fontId="35" fillId="5" borderId="1" xfId="0" applyFont="1" applyFill="1" applyBorder="1" applyAlignment="1" applyProtection="1">
      <alignment horizontal="center" vertical="center" wrapText="1"/>
    </xf>
    <xf numFmtId="0" fontId="35" fillId="5" borderId="19" xfId="0" applyFont="1" applyFill="1" applyBorder="1" applyAlignment="1" applyProtection="1">
      <alignment horizontal="center" vertical="center" wrapText="1"/>
    </xf>
    <xf numFmtId="0" fontId="35" fillId="5" borderId="28" xfId="0" applyFont="1" applyFill="1" applyBorder="1" applyAlignment="1" applyProtection="1">
      <alignment horizontal="center" vertical="center" wrapText="1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33" fillId="9" borderId="23" xfId="0" applyFont="1" applyFill="1" applyBorder="1" applyAlignment="1" applyProtection="1">
      <alignment horizontal="center" vertical="center"/>
    </xf>
    <xf numFmtId="0" fontId="33" fillId="9" borderId="22" xfId="0" applyFont="1" applyFill="1" applyBorder="1" applyAlignment="1" applyProtection="1">
      <alignment horizontal="center" vertical="center"/>
    </xf>
    <xf numFmtId="0" fontId="33" fillId="9" borderId="24" xfId="0" applyFont="1" applyFill="1" applyBorder="1" applyAlignment="1" applyProtection="1">
      <alignment horizontal="center" vertical="center"/>
    </xf>
    <xf numFmtId="0" fontId="33" fillId="9" borderId="25" xfId="0" applyFont="1" applyFill="1" applyBorder="1" applyAlignment="1" applyProtection="1">
      <alignment horizontal="center" vertical="center"/>
    </xf>
    <xf numFmtId="0" fontId="33" fillId="9" borderId="26" xfId="0" applyFont="1" applyFill="1" applyBorder="1" applyAlignment="1" applyProtection="1">
      <alignment horizontal="center" vertical="center"/>
    </xf>
    <xf numFmtId="0" fontId="33" fillId="9" borderId="27" xfId="0" applyFont="1" applyFill="1" applyBorder="1" applyAlignment="1" applyProtection="1">
      <alignment horizontal="center" vertical="center"/>
    </xf>
    <xf numFmtId="0" fontId="1" fillId="0" borderId="11" xfId="0" applyFont="1" applyBorder="1" applyAlignment="1" applyProtection="1">
      <alignment horizontal="center" vertical="center" wrapText="1"/>
    </xf>
    <xf numFmtId="0" fontId="12" fillId="0" borderId="0" xfId="0" applyFont="1" applyBorder="1" applyAlignment="1" applyProtection="1">
      <alignment horizontal="center" vertical="center"/>
    </xf>
    <xf numFmtId="0" fontId="12" fillId="0" borderId="12" xfId="0" applyFont="1" applyBorder="1" applyAlignment="1" applyProtection="1">
      <alignment horizontal="center" vertical="center"/>
    </xf>
    <xf numFmtId="0" fontId="12" fillId="0" borderId="11" xfId="0" applyFont="1" applyBorder="1" applyAlignment="1" applyProtection="1">
      <alignment horizontal="center" vertical="center"/>
    </xf>
    <xf numFmtId="0" fontId="3" fillId="2" borderId="9" xfId="0" applyFont="1" applyFill="1" applyBorder="1" applyAlignment="1" applyProtection="1">
      <alignment horizontal="center" wrapText="1"/>
    </xf>
    <xf numFmtId="0" fontId="21" fillId="2" borderId="9" xfId="0" applyFont="1" applyFill="1" applyBorder="1" applyAlignment="1" applyProtection="1">
      <alignment horizontal="center" wrapText="1"/>
    </xf>
    <xf numFmtId="0" fontId="8" fillId="8" borderId="5" xfId="0" applyFont="1" applyFill="1" applyBorder="1" applyAlignment="1" applyProtection="1">
      <alignment horizontal="center"/>
    </xf>
    <xf numFmtId="0" fontId="3" fillId="8" borderId="6" xfId="0" applyFont="1" applyFill="1" applyBorder="1" applyAlignment="1" applyProtection="1">
      <alignment horizontal="center"/>
    </xf>
    <xf numFmtId="0" fontId="3" fillId="8" borderId="7" xfId="0" applyFont="1" applyFill="1" applyBorder="1" applyAlignment="1" applyProtection="1">
      <alignment horizontal="center"/>
    </xf>
    <xf numFmtId="0" fontId="17" fillId="0" borderId="0" xfId="0" applyFont="1" applyBorder="1" applyAlignment="1" applyProtection="1">
      <alignment horizontal="left"/>
    </xf>
    <xf numFmtId="0" fontId="7" fillId="8" borderId="8" xfId="1" applyFill="1" applyBorder="1" applyAlignment="1" applyProtection="1">
      <alignment horizontal="center" vertical="top"/>
    </xf>
    <xf numFmtId="0" fontId="7" fillId="8" borderId="9" xfId="1" applyFill="1" applyBorder="1" applyAlignment="1" applyProtection="1">
      <alignment horizontal="center" vertical="top"/>
    </xf>
    <xf numFmtId="0" fontId="7" fillId="8" borderId="10" xfId="1" applyFill="1" applyBorder="1" applyAlignment="1" applyProtection="1">
      <alignment horizontal="center" vertical="top"/>
    </xf>
    <xf numFmtId="0" fontId="0" fillId="0" borderId="11" xfId="0" applyBorder="1" applyAlignment="1" applyProtection="1">
      <alignment horizontal="center"/>
    </xf>
    <xf numFmtId="0" fontId="0" fillId="0" borderId="0" xfId="0" applyBorder="1" applyAlignment="1" applyProtection="1">
      <alignment horizontal="center"/>
    </xf>
    <xf numFmtId="0" fontId="2" fillId="3" borderId="1" xfId="0" applyFont="1" applyFill="1" applyBorder="1" applyAlignment="1" applyProtection="1">
      <alignment horizontal="center" vertical="center" wrapText="1"/>
    </xf>
    <xf numFmtId="0" fontId="3" fillId="3" borderId="1" xfId="0" applyFont="1" applyFill="1" applyBorder="1" applyAlignment="1" applyProtection="1">
      <alignment horizontal="center" vertical="center" wrapText="1"/>
    </xf>
    <xf numFmtId="0" fontId="26" fillId="6" borderId="1" xfId="0" applyFont="1" applyFill="1" applyBorder="1" applyAlignment="1" applyProtection="1">
      <alignment horizontal="center" vertical="center" wrapText="1"/>
    </xf>
    <xf numFmtId="0" fontId="1" fillId="9" borderId="16" xfId="0" applyFont="1" applyFill="1" applyBorder="1" applyAlignment="1" applyProtection="1">
      <alignment horizontal="center" vertical="top" wrapText="1"/>
    </xf>
    <xf numFmtId="0" fontId="1" fillId="9" borderId="17" xfId="0" applyFont="1" applyFill="1" applyBorder="1" applyAlignment="1" applyProtection="1">
      <alignment horizontal="center" vertical="top" wrapText="1"/>
    </xf>
    <xf numFmtId="0" fontId="1" fillId="9" borderId="18" xfId="0" applyFont="1" applyFill="1" applyBorder="1" applyAlignment="1" applyProtection="1">
      <alignment horizontal="center" vertical="top" wrapText="1"/>
    </xf>
    <xf numFmtId="0" fontId="0" fillId="0" borderId="6" xfId="0" applyBorder="1" applyAlignment="1" applyProtection="1">
      <alignment horizontal="center"/>
    </xf>
    <xf numFmtId="0" fontId="0" fillId="0" borderId="0" xfId="0" applyAlignment="1" applyProtection="1">
      <alignment horizontal="center"/>
    </xf>
    <xf numFmtId="0" fontId="13" fillId="0" borderId="9" xfId="0" applyFont="1" applyBorder="1" applyAlignment="1" applyProtection="1">
      <alignment horizontal="center" vertical="center"/>
    </xf>
    <xf numFmtId="0" fontId="34" fillId="0" borderId="19" xfId="0" applyFont="1" applyBorder="1" applyAlignment="1" applyProtection="1">
      <alignment horizontal="center" vertical="center" wrapText="1"/>
    </xf>
    <xf numFmtId="0" fontId="34" fillId="0" borderId="21" xfId="0" applyFont="1" applyBorder="1" applyAlignment="1" applyProtection="1">
      <alignment horizontal="center" vertical="center" wrapText="1"/>
    </xf>
    <xf numFmtId="0" fontId="34" fillId="0" borderId="28" xfId="0" applyFont="1" applyBorder="1" applyAlignment="1" applyProtection="1">
      <alignment horizontal="center" vertical="center" wrapText="1"/>
    </xf>
    <xf numFmtId="0" fontId="36" fillId="5" borderId="5" xfId="0" applyFont="1" applyFill="1" applyBorder="1" applyAlignment="1" applyProtection="1">
      <alignment horizontal="center" vertical="center" wrapText="1"/>
    </xf>
    <xf numFmtId="0" fontId="36" fillId="5" borderId="30" xfId="0" applyFont="1" applyFill="1" applyBorder="1" applyAlignment="1" applyProtection="1">
      <alignment horizontal="center" vertical="center" wrapText="1"/>
    </xf>
    <xf numFmtId="0" fontId="36" fillId="5" borderId="29" xfId="0" applyFont="1" applyFill="1" applyBorder="1" applyAlignment="1" applyProtection="1">
      <alignment horizontal="center" vertical="center" wrapText="1"/>
    </xf>
    <xf numFmtId="0" fontId="35" fillId="5" borderId="7" xfId="0" applyFont="1" applyFill="1" applyBorder="1" applyAlignment="1" applyProtection="1">
      <alignment horizontal="center" vertical="center" wrapText="1"/>
    </xf>
    <xf numFmtId="0" fontId="35" fillId="5" borderId="30" xfId="0" applyFont="1" applyFill="1" applyBorder="1" applyAlignment="1" applyProtection="1">
      <alignment horizontal="center" vertical="center" wrapText="1"/>
    </xf>
    <xf numFmtId="0" fontId="35" fillId="5" borderId="29" xfId="0" applyFont="1" applyFill="1" applyBorder="1" applyAlignment="1" applyProtection="1">
      <alignment horizontal="center" vertical="center" wrapText="1"/>
    </xf>
    <xf numFmtId="0" fontId="12" fillId="9" borderId="13" xfId="0" applyFont="1" applyFill="1" applyBorder="1" applyAlignment="1" applyProtection="1">
      <alignment horizontal="center" wrapText="1"/>
    </xf>
    <xf numFmtId="0" fontId="12" fillId="9" borderId="14" xfId="0" applyFont="1" applyFill="1" applyBorder="1" applyAlignment="1" applyProtection="1">
      <alignment horizontal="center" wrapText="1"/>
    </xf>
    <xf numFmtId="0" fontId="12" fillId="9" borderId="15" xfId="0" applyFont="1" applyFill="1" applyBorder="1" applyAlignment="1" applyProtection="1">
      <alignment horizontal="center" wrapText="1"/>
    </xf>
  </cellXfs>
  <cellStyles count="2">
    <cellStyle name="Hyperlink" xfId="1" builtinId="8"/>
    <cellStyle name="Normal" xfId="0" builtinId="0"/>
  </cellStyles>
  <dxfs count="3">
    <dxf>
      <font>
        <color theme="0"/>
      </font>
      <fill>
        <patternFill>
          <bgColor theme="8" tint="0.79998168889431442"/>
        </patternFill>
      </fill>
      <border>
        <vertical/>
        <horizontal/>
      </border>
    </dxf>
    <dxf>
      <fill>
        <patternFill>
          <bgColor rgb="FFA2FCCD"/>
        </patternFill>
      </fill>
    </dxf>
    <dxf>
      <fill>
        <patternFill>
          <bgColor rgb="FFC00000"/>
        </patternFill>
      </fill>
    </dxf>
  </dxfs>
  <tableStyles count="0" defaultTableStyle="TableStyleMedium9" defaultPivotStyle="PivotStyleLight16"/>
  <colors>
    <mruColors>
      <color rgb="FF00CC00"/>
      <color rgb="FF0000FF"/>
      <color rgb="FF008000"/>
      <color rgb="FFA2FCC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228600</xdr:colOff>
      <xdr:row>9</xdr:row>
      <xdr:rowOff>175260</xdr:rowOff>
    </xdr:from>
    <xdr:to>
      <xdr:col>4</xdr:col>
      <xdr:colOff>573869</xdr:colOff>
      <xdr:row>14</xdr:row>
      <xdr:rowOff>10228</xdr:rowOff>
    </xdr:to>
    <xdr:pic>
      <xdr:nvPicPr>
        <xdr:cNvPr id="2" name="Picture 1"/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6663" t="12715" r="26600" b="40817"/>
        <a:stretch/>
      </xdr:blipFill>
      <xdr:spPr>
        <a:xfrm>
          <a:off x="3413760" y="2514600"/>
          <a:ext cx="1099649" cy="109226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198120</xdr:colOff>
      <xdr:row>12</xdr:row>
      <xdr:rowOff>228600</xdr:rowOff>
    </xdr:from>
    <xdr:to>
      <xdr:col>2</xdr:col>
      <xdr:colOff>246209</xdr:colOff>
      <xdr:row>15</xdr:row>
      <xdr:rowOff>414088</xdr:rowOff>
    </xdr:to>
    <xdr:pic>
      <xdr:nvPicPr>
        <xdr:cNvPr id="2" name="Picture 1"/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6663" t="12715" r="26600" b="40817"/>
        <a:stretch/>
      </xdr:blipFill>
      <xdr:spPr>
        <a:xfrm>
          <a:off x="198120" y="5890260"/>
          <a:ext cx="1099649" cy="109226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mdt.vn/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B1:L21"/>
  <sheetViews>
    <sheetView tabSelected="1" zoomScaleNormal="100" workbookViewId="0">
      <selection activeCell="C3" sqref="C3"/>
    </sheetView>
  </sheetViews>
  <sheetFormatPr defaultColWidth="9.109375" defaultRowHeight="13.2" x14ac:dyDescent="0.25"/>
  <cols>
    <col min="1" max="1" width="5.6640625" style="6" customWidth="1"/>
    <col min="2" max="2" width="19.6640625" style="41" customWidth="1"/>
    <col min="3" max="3" width="21.109375" style="6" customWidth="1"/>
    <col min="4" max="11" width="11" style="6" customWidth="1"/>
    <col min="12" max="12" width="9.5546875" style="6" customWidth="1"/>
    <col min="13" max="16384" width="9.109375" style="6"/>
  </cols>
  <sheetData>
    <row r="1" spans="2:12" ht="25.8" customHeight="1" x14ac:dyDescent="0.3">
      <c r="B1" s="62" t="s">
        <v>6</v>
      </c>
      <c r="C1" s="63"/>
    </row>
    <row r="2" spans="2:12" ht="20.25" customHeight="1" x14ac:dyDescent="0.3">
      <c r="B2" s="47" t="s">
        <v>53</v>
      </c>
      <c r="C2" s="2">
        <v>15</v>
      </c>
      <c r="D2" s="64" t="s">
        <v>52</v>
      </c>
      <c r="E2" s="65"/>
      <c r="F2" s="65"/>
      <c r="G2" s="65"/>
      <c r="H2" s="65"/>
      <c r="I2" s="65"/>
      <c r="J2" s="65"/>
      <c r="K2" s="65"/>
      <c r="L2" s="66"/>
    </row>
    <row r="3" spans="2:12" ht="20.25" customHeight="1" x14ac:dyDescent="0.25">
      <c r="B3" s="18">
        <v>1</v>
      </c>
      <c r="C3" s="3" t="s">
        <v>33</v>
      </c>
      <c r="D3" s="68" t="s">
        <v>21</v>
      </c>
      <c r="E3" s="69"/>
      <c r="F3" s="69"/>
      <c r="G3" s="69"/>
      <c r="H3" s="69"/>
      <c r="I3" s="69"/>
      <c r="J3" s="69"/>
      <c r="K3" s="69"/>
      <c r="L3" s="70"/>
    </row>
    <row r="4" spans="2:12" ht="20.25" customHeight="1" x14ac:dyDescent="0.25">
      <c r="B4" s="18">
        <v>2</v>
      </c>
      <c r="C4" s="3" t="s">
        <v>34</v>
      </c>
      <c r="D4" s="11"/>
      <c r="L4" s="12"/>
    </row>
    <row r="5" spans="2:12" ht="20.25" customHeight="1" x14ac:dyDescent="0.25">
      <c r="B5" s="18">
        <v>3</v>
      </c>
      <c r="C5" s="3" t="s">
        <v>35</v>
      </c>
      <c r="D5" s="11"/>
      <c r="E5" s="67" t="s">
        <v>18</v>
      </c>
      <c r="F5" s="67"/>
      <c r="G5" s="67"/>
      <c r="H5" s="67"/>
      <c r="I5" s="67"/>
      <c r="J5" s="67"/>
      <c r="K5" s="67"/>
      <c r="L5" s="12"/>
    </row>
    <row r="6" spans="2:12" ht="20.25" customHeight="1" x14ac:dyDescent="0.25">
      <c r="B6" s="18">
        <v>4</v>
      </c>
      <c r="C6" s="3" t="s">
        <v>36</v>
      </c>
      <c r="D6" s="11"/>
      <c r="E6" s="13" t="s">
        <v>29</v>
      </c>
      <c r="F6" s="14"/>
      <c r="G6" s="14"/>
      <c r="H6" s="14"/>
      <c r="I6" s="14"/>
      <c r="J6" s="14"/>
      <c r="K6" s="14"/>
      <c r="L6" s="12"/>
    </row>
    <row r="7" spans="2:12" ht="20.25" customHeight="1" x14ac:dyDescent="0.25">
      <c r="B7" s="18">
        <v>5</v>
      </c>
      <c r="C7" s="3" t="s">
        <v>37</v>
      </c>
      <c r="D7" s="11"/>
      <c r="E7" s="13" t="s">
        <v>28</v>
      </c>
      <c r="F7" s="14"/>
      <c r="G7" s="14"/>
      <c r="H7" s="14"/>
      <c r="I7" s="14"/>
      <c r="J7" s="14"/>
      <c r="K7" s="14"/>
      <c r="L7" s="12"/>
    </row>
    <row r="8" spans="2:12" ht="20.25" customHeight="1" x14ac:dyDescent="0.25">
      <c r="B8" s="18">
        <v>6</v>
      </c>
      <c r="C8" s="3" t="s">
        <v>38</v>
      </c>
      <c r="D8" s="11"/>
      <c r="E8" s="13" t="s">
        <v>19</v>
      </c>
      <c r="F8" s="14"/>
      <c r="G8" s="14"/>
      <c r="H8" s="14"/>
      <c r="I8" s="14"/>
      <c r="J8" s="14"/>
      <c r="K8" s="14"/>
      <c r="L8" s="12"/>
    </row>
    <row r="9" spans="2:12" ht="20.25" customHeight="1" x14ac:dyDescent="0.25">
      <c r="B9" s="18">
        <v>7</v>
      </c>
      <c r="C9" s="3" t="s">
        <v>39</v>
      </c>
      <c r="D9" s="11"/>
      <c r="E9" s="15" t="s">
        <v>20</v>
      </c>
      <c r="F9" s="16"/>
      <c r="G9" s="16"/>
      <c r="H9" s="16"/>
      <c r="I9" s="16"/>
      <c r="J9" s="16"/>
      <c r="K9" s="16"/>
      <c r="L9" s="12"/>
    </row>
    <row r="10" spans="2:12" ht="20.25" customHeight="1" x14ac:dyDescent="0.25">
      <c r="B10" s="18">
        <v>8</v>
      </c>
      <c r="C10" s="3" t="s">
        <v>40</v>
      </c>
      <c r="D10" s="71"/>
      <c r="E10" s="72"/>
      <c r="F10" s="17" t="s">
        <v>30</v>
      </c>
      <c r="G10" s="16"/>
      <c r="H10" s="16"/>
      <c r="I10" s="16"/>
      <c r="J10" s="16"/>
      <c r="K10" s="16"/>
      <c r="L10" s="12"/>
    </row>
    <row r="11" spans="2:12" ht="20.25" customHeight="1" x14ac:dyDescent="0.25">
      <c r="B11" s="18">
        <v>9</v>
      </c>
      <c r="C11" s="3" t="s">
        <v>41</v>
      </c>
      <c r="D11" s="71"/>
      <c r="E11" s="72"/>
      <c r="F11" s="17" t="s">
        <v>31</v>
      </c>
      <c r="G11" s="16"/>
      <c r="H11" s="16"/>
      <c r="I11" s="16"/>
      <c r="J11" s="16"/>
      <c r="K11" s="16"/>
      <c r="L11" s="12"/>
    </row>
    <row r="12" spans="2:12" ht="20.25" customHeight="1" x14ac:dyDescent="0.25">
      <c r="B12" s="18" t="s">
        <v>10</v>
      </c>
      <c r="C12" s="3" t="s">
        <v>42</v>
      </c>
      <c r="D12" s="71"/>
      <c r="E12" s="72"/>
      <c r="F12" s="17" t="s">
        <v>32</v>
      </c>
      <c r="G12" s="16"/>
      <c r="H12" s="16"/>
      <c r="I12" s="16"/>
      <c r="J12" s="16"/>
      <c r="K12" s="16"/>
      <c r="L12" s="12"/>
    </row>
    <row r="13" spans="2:12" ht="20.25" customHeight="1" x14ac:dyDescent="0.25">
      <c r="B13" s="18" t="s">
        <v>11</v>
      </c>
      <c r="C13" s="3" t="s">
        <v>43</v>
      </c>
      <c r="D13" s="71"/>
      <c r="E13" s="72"/>
      <c r="F13" s="39" t="s">
        <v>27</v>
      </c>
      <c r="G13" s="16"/>
      <c r="H13" s="16"/>
      <c r="I13" s="16"/>
      <c r="J13" s="16"/>
      <c r="K13" s="16"/>
      <c r="L13" s="12"/>
    </row>
    <row r="14" spans="2:12" ht="20.25" customHeight="1" x14ac:dyDescent="0.25">
      <c r="B14" s="18" t="s">
        <v>12</v>
      </c>
      <c r="C14" s="3"/>
      <c r="D14" s="71"/>
      <c r="E14" s="72"/>
      <c r="F14" s="43" t="s">
        <v>49</v>
      </c>
      <c r="G14" s="16"/>
      <c r="H14" s="16"/>
      <c r="I14" s="16"/>
      <c r="J14" s="16"/>
      <c r="K14" s="16"/>
      <c r="L14" s="12"/>
    </row>
    <row r="15" spans="2:12" ht="20.25" customHeight="1" x14ac:dyDescent="0.25">
      <c r="B15" s="18" t="s">
        <v>13</v>
      </c>
      <c r="C15" s="3"/>
      <c r="D15" s="71"/>
      <c r="E15" s="72"/>
      <c r="F15" s="40"/>
      <c r="G15" s="16"/>
      <c r="H15" s="16"/>
      <c r="I15" s="16"/>
      <c r="J15" s="16"/>
      <c r="K15" s="16"/>
      <c r="L15" s="12"/>
    </row>
    <row r="16" spans="2:12" ht="20.25" customHeight="1" x14ac:dyDescent="0.25">
      <c r="B16" s="18" t="s">
        <v>14</v>
      </c>
      <c r="C16" s="3"/>
      <c r="D16" s="58" t="s">
        <v>50</v>
      </c>
      <c r="E16" s="59"/>
      <c r="F16" s="59"/>
      <c r="G16" s="59"/>
      <c r="H16" s="59"/>
      <c r="I16" s="59"/>
      <c r="J16" s="59"/>
      <c r="K16" s="59"/>
      <c r="L16" s="60"/>
    </row>
    <row r="17" spans="2:12" ht="20.25" customHeight="1" x14ac:dyDescent="0.25">
      <c r="B17" s="18" t="s">
        <v>15</v>
      </c>
      <c r="C17" s="3"/>
      <c r="D17" s="61"/>
      <c r="E17" s="59"/>
      <c r="F17" s="59"/>
      <c r="G17" s="59"/>
      <c r="H17" s="59"/>
      <c r="I17" s="59"/>
      <c r="J17" s="59"/>
      <c r="K17" s="59"/>
      <c r="L17" s="60"/>
    </row>
    <row r="18" spans="2:12" ht="20.25" customHeight="1" x14ac:dyDescent="0.25">
      <c r="B18" s="18" t="s">
        <v>16</v>
      </c>
      <c r="C18" s="3"/>
      <c r="D18" s="61"/>
      <c r="E18" s="59"/>
      <c r="F18" s="59"/>
      <c r="G18" s="59"/>
      <c r="H18" s="59"/>
      <c r="I18" s="59"/>
      <c r="J18" s="59"/>
      <c r="K18" s="59"/>
      <c r="L18" s="60"/>
    </row>
    <row r="19" spans="2:12" ht="20.25" customHeight="1" x14ac:dyDescent="0.25">
      <c r="B19" s="19" t="s">
        <v>17</v>
      </c>
      <c r="C19" s="3"/>
      <c r="D19" s="61"/>
      <c r="E19" s="59"/>
      <c r="F19" s="59"/>
      <c r="G19" s="59"/>
      <c r="H19" s="59"/>
      <c r="I19" s="59"/>
      <c r="J19" s="59"/>
      <c r="K19" s="59"/>
      <c r="L19" s="60"/>
    </row>
    <row r="20" spans="2:12" ht="23.25" customHeight="1" x14ac:dyDescent="0.25">
      <c r="B20" s="32" t="s">
        <v>26</v>
      </c>
      <c r="C20" s="33">
        <v>13</v>
      </c>
      <c r="D20" s="52" t="s">
        <v>22</v>
      </c>
      <c r="E20" s="53"/>
      <c r="F20" s="53"/>
      <c r="G20" s="53"/>
      <c r="H20" s="53"/>
      <c r="I20" s="53"/>
      <c r="J20" s="53"/>
      <c r="K20" s="53"/>
      <c r="L20" s="54"/>
    </row>
    <row r="21" spans="2:12" ht="24.6" customHeight="1" x14ac:dyDescent="0.25">
      <c r="B21" s="45" t="s">
        <v>51</v>
      </c>
      <c r="C21" s="46">
        <v>18</v>
      </c>
      <c r="D21" s="55"/>
      <c r="E21" s="56"/>
      <c r="F21" s="56"/>
      <c r="G21" s="56"/>
      <c r="H21" s="56"/>
      <c r="I21" s="56"/>
      <c r="J21" s="56"/>
      <c r="K21" s="56"/>
      <c r="L21" s="57"/>
    </row>
  </sheetData>
  <sheetProtection algorithmName="SHA-512" hashValue="OUAZd7anC6f30wxD/vY1Z8FtJ0GjWt3xVZHHYee4SmGkv0c2XKAeftAZI0nLYux8uTUzjmurOJK1KWf1sRDyYQ==" saltValue="WLQqFpBtYgLx8fJkby4ADg==" spinCount="100000" sheet="1" objects="1" scenarios="1" selectLockedCells="1"/>
  <mergeCells count="7">
    <mergeCell ref="D20:L21"/>
    <mergeCell ref="D16:L19"/>
    <mergeCell ref="B1:C1"/>
    <mergeCell ref="D2:L2"/>
    <mergeCell ref="E5:K5"/>
    <mergeCell ref="D3:L3"/>
    <mergeCell ref="D10:E15"/>
  </mergeCells>
  <phoneticPr fontId="0" type="noConversion"/>
  <hyperlinks>
    <hyperlink ref="D3" r:id="rId1"/>
  </hyperlinks>
  <printOptions horizontalCentered="1" verticalCentered="1"/>
  <pageMargins left="7.874015748031496E-2" right="0.2" top="0.51181102362204722" bottom="1.02" header="0.51181102362204722" footer="0.19685039370078741"/>
  <pageSetup paperSize="9" orientation="landscape" r:id="rId2"/>
  <headerFooter alignWithMargins="0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AO205"/>
  <sheetViews>
    <sheetView workbookViewId="0">
      <selection activeCell="B5" sqref="B5"/>
    </sheetView>
  </sheetViews>
  <sheetFormatPr defaultColWidth="9.109375" defaultRowHeight="13.2" x14ac:dyDescent="0.25"/>
  <cols>
    <col min="1" max="1" width="5.6640625" style="6" customWidth="1"/>
    <col min="2" max="2" width="17.44140625" style="1" customWidth="1"/>
    <col min="3" max="3" width="8" style="6" customWidth="1"/>
    <col min="4" max="20" width="5.6640625" style="6" customWidth="1"/>
    <col min="21" max="21" width="9" style="6" customWidth="1"/>
    <col min="22" max="22" width="6.88671875" style="1" hidden="1" customWidth="1"/>
    <col min="23" max="38" width="3" style="29" hidden="1" customWidth="1"/>
    <col min="39" max="39" width="8.5546875" style="29" hidden="1" customWidth="1"/>
    <col min="40" max="40" width="5" style="29" hidden="1" customWidth="1"/>
    <col min="41" max="41" width="0" style="1" hidden="1" customWidth="1"/>
    <col min="42" max="16384" width="9.109375" style="1"/>
  </cols>
  <sheetData>
    <row r="1" spans="1:41" s="6" customFormat="1" ht="42" customHeight="1" x14ac:dyDescent="0.25">
      <c r="A1" s="73" t="s">
        <v>0</v>
      </c>
      <c r="B1" s="74" t="s">
        <v>1</v>
      </c>
      <c r="C1" s="7" t="s">
        <v>2</v>
      </c>
      <c r="D1" s="8">
        <f>IF(LEN(PhieuBauCu!C3)&gt;0,PhieuBauCu!B3,"")</f>
        <v>1</v>
      </c>
      <c r="E1" s="8">
        <f>IF(LEN(PhieuBauCu!C4)&gt;0,PhieuBauCu!B4,"")</f>
        <v>2</v>
      </c>
      <c r="F1" s="8">
        <f>IF(LEN(PhieuBauCu!C5)&gt;0,PhieuBauCu!B5,"")</f>
        <v>3</v>
      </c>
      <c r="G1" s="8">
        <f>IF(LEN(PhieuBauCu!C6)&gt;0,PhieuBauCu!B6,"")</f>
        <v>4</v>
      </c>
      <c r="H1" s="8">
        <f>IF(LEN(PhieuBauCu!C7)&gt;0,PhieuBauCu!B7,"")</f>
        <v>5</v>
      </c>
      <c r="I1" s="8">
        <f>IF(LEN(PhieuBauCu!C8)&gt;0,PhieuBauCu!B8,"")</f>
        <v>6</v>
      </c>
      <c r="J1" s="8">
        <f>IF(LEN(PhieuBauCu!C9)&gt;0,PhieuBauCu!B9,"")</f>
        <v>7</v>
      </c>
      <c r="K1" s="8">
        <f>IF(LEN(PhieuBauCu!C10)&gt;0,PhieuBauCu!B10,"")</f>
        <v>8</v>
      </c>
      <c r="L1" s="8">
        <f>IF(LEN(PhieuBauCu!C11)&gt;0,PhieuBauCu!B11,"")</f>
        <v>9</v>
      </c>
      <c r="M1" s="8" t="str">
        <f>IF(LEN(PhieuBauCu!C12)&gt;0,PhieuBauCu!B12,"")</f>
        <v>a</v>
      </c>
      <c r="N1" s="8" t="str">
        <f>IF(LEN(PhieuBauCu!C13)&gt;0,PhieuBauCu!B13,"")</f>
        <v>b</v>
      </c>
      <c r="O1" s="8" t="str">
        <f>IF(LEN(PhieuBauCu!C14)&gt;0,PhieuBauCu!B14,"")</f>
        <v/>
      </c>
      <c r="P1" s="8" t="str">
        <f>IF(LEN(PhieuBauCu!C15)&gt;0,PhieuBauCu!B15,"")</f>
        <v/>
      </c>
      <c r="Q1" s="8" t="str">
        <f>IF(LEN(PhieuBauCu!C16)&gt;0,PhieuBauCu!B16,"")</f>
        <v/>
      </c>
      <c r="R1" s="8" t="str">
        <f>IF(LEN(PhieuBauCu!C17)&gt;0,PhieuBauCu!B17,"")</f>
        <v/>
      </c>
      <c r="S1" s="8" t="str">
        <f>IF(LEN(PhieuBauCu!C18)&gt;0,PhieuBauCu!B18,"")</f>
        <v/>
      </c>
      <c r="T1" s="8" t="str">
        <f>IF(LEN(PhieuBauCu!C19)&gt;0,PhieuBauCu!B19,"")</f>
        <v/>
      </c>
      <c r="U1" s="5" t="s">
        <v>7</v>
      </c>
      <c r="W1" s="38"/>
      <c r="X1" s="38"/>
      <c r="Y1" s="38"/>
      <c r="Z1" s="38"/>
      <c r="AA1" s="38"/>
      <c r="AB1" s="38"/>
      <c r="AC1" s="38"/>
      <c r="AD1" s="38"/>
      <c r="AE1" s="38"/>
      <c r="AF1" s="38"/>
      <c r="AG1" s="38"/>
      <c r="AH1" s="38"/>
      <c r="AI1" s="38"/>
      <c r="AJ1" s="38"/>
      <c r="AK1" s="38"/>
      <c r="AL1" s="38"/>
      <c r="AM1" s="38"/>
      <c r="AN1" s="38"/>
    </row>
    <row r="2" spans="1:41" s="6" customFormat="1" ht="35.25" customHeight="1" x14ac:dyDescent="0.25">
      <c r="A2" s="73"/>
      <c r="B2" s="74"/>
      <c r="C2" s="9" t="s">
        <v>3</v>
      </c>
      <c r="D2" s="20">
        <f>IF(LEN(PhieuBauCu!$C3) &gt;0, SUMIF(D5:D204,1,D5:D204), "")</f>
        <v>11</v>
      </c>
      <c r="E2" s="20">
        <f>IF(LEN(PhieuBauCu!$C4) &gt;0, SUMIF(E5:E204,1,E5:E204), "")</f>
        <v>12</v>
      </c>
      <c r="F2" s="20">
        <f>IF(LEN(PhieuBauCu!$C5) &gt;0, SUMIF(F5:F204,1,F5:F204), "")</f>
        <v>9</v>
      </c>
      <c r="G2" s="20">
        <f>IF(LEN(PhieuBauCu!$C6) &gt;0, SUMIF(G5:G204,1,G5:G204), "")</f>
        <v>13</v>
      </c>
      <c r="H2" s="20">
        <f>IF(LEN(PhieuBauCu!$C7) &gt;0, SUMIF(H5:H204,1,H5:H204), "")</f>
        <v>12</v>
      </c>
      <c r="I2" s="20">
        <f>IF(LEN(PhieuBauCu!$C8) &gt;0, SUMIF(I5:I204,1,I5:I204), "")</f>
        <v>14</v>
      </c>
      <c r="J2" s="20">
        <f>IF(LEN(PhieuBauCu!$C9) &gt;0, SUMIF(J5:J204,1,J5:J204), "")</f>
        <v>19</v>
      </c>
      <c r="K2" s="20">
        <f>IF(LEN(PhieuBauCu!$C10) &gt;0, SUMIF(K5:K204,1,K5:K204), "")</f>
        <v>19</v>
      </c>
      <c r="L2" s="20">
        <f>IF(LEN(PhieuBauCu!$C11) &gt;0, SUMIF(L5:L204,1,L5:L204), "")</f>
        <v>19</v>
      </c>
      <c r="M2" s="20">
        <f>IF(LEN(PhieuBauCu!$C12) &gt;0, SUMIF(M5:M204,1,M5:M204), "")</f>
        <v>13</v>
      </c>
      <c r="N2" s="20">
        <f>IF(LEN(PhieuBauCu!$C13) &gt;0, SUMIF(N5:N204,1,N5:N204), "")</f>
        <v>14</v>
      </c>
      <c r="O2" s="20" t="str">
        <f>IF(LEN(PhieuBauCu!$C14) &gt;0, SUMIF(O5:O204,1,O5:O204), "")</f>
        <v/>
      </c>
      <c r="P2" s="20" t="str">
        <f>IF(LEN(PhieuBauCu!$C15) &gt;0, SUMIF(P5:P204,1,P5:P204), "")</f>
        <v/>
      </c>
      <c r="Q2" s="20" t="str">
        <f>IF(LEN(PhieuBauCu!$C16) &gt;0, SUMIF(Q5:Q204,1,Q5:Q204), "")</f>
        <v/>
      </c>
      <c r="R2" s="20" t="str">
        <f>IF(LEN(PhieuBauCu!$C17) &gt;0, SUMIF(R5:R204,1,R5:R204), "")</f>
        <v/>
      </c>
      <c r="S2" s="20" t="str">
        <f>IF(LEN(PhieuBauCu!$C18) &gt;0, SUMIF(S5:S204,1,S5:S204), "")</f>
        <v/>
      </c>
      <c r="T2" s="20" t="str">
        <f>IF(LEN(PhieuBauCu!$C19) &gt;0, SUMIF(T5:T204,1,T5:T204), "")</f>
        <v/>
      </c>
      <c r="U2" s="28">
        <f>SUM(D2:T2)</f>
        <v>155</v>
      </c>
      <c r="W2" s="38"/>
      <c r="X2" s="38"/>
      <c r="Y2" s="38"/>
      <c r="Z2" s="38"/>
      <c r="AA2" s="38"/>
      <c r="AB2" s="38"/>
      <c r="AC2" s="38"/>
      <c r="AD2" s="38"/>
      <c r="AE2" s="38"/>
      <c r="AF2" s="38"/>
      <c r="AG2" s="38"/>
      <c r="AH2" s="38"/>
      <c r="AI2" s="38"/>
      <c r="AJ2" s="38"/>
      <c r="AK2" s="38"/>
      <c r="AL2" s="38"/>
      <c r="AM2" s="38"/>
      <c r="AN2" s="38"/>
    </row>
    <row r="3" spans="1:41" s="6" customFormat="1" ht="35.25" customHeight="1" x14ac:dyDescent="0.25">
      <c r="A3" s="73"/>
      <c r="B3" s="74"/>
      <c r="C3" s="9" t="s">
        <v>4</v>
      </c>
      <c r="D3" s="20">
        <f>IF(LEN(PhieuBauCu!$C3) &gt;0, COUNTIF(D5:D204,0),"")</f>
        <v>9</v>
      </c>
      <c r="E3" s="20">
        <f>IF(LEN(PhieuBauCu!$C4) &gt;0, COUNTIF(E5:E204,0),"")</f>
        <v>8</v>
      </c>
      <c r="F3" s="20">
        <f>IF(LEN(PhieuBauCu!$C5) &gt;0, COUNTIF(F5:F204,0),"")</f>
        <v>11</v>
      </c>
      <c r="G3" s="20">
        <f>IF(LEN(PhieuBauCu!$C6) &gt;0, COUNTIF(G5:G204,0),"")</f>
        <v>7</v>
      </c>
      <c r="H3" s="20">
        <f>IF(LEN(PhieuBauCu!$C7) &gt;0, COUNTIF(H5:H204,0),"")</f>
        <v>8</v>
      </c>
      <c r="I3" s="20">
        <f>IF(LEN(PhieuBauCu!$C8) &gt;0, COUNTIF(I5:I204,0),"")</f>
        <v>6</v>
      </c>
      <c r="J3" s="20">
        <f>IF(LEN(PhieuBauCu!$C9) &gt;0, COUNTIF(J5:J204,0),"")</f>
        <v>1</v>
      </c>
      <c r="K3" s="20">
        <f>IF(LEN(PhieuBauCu!$C10) &gt;0, COUNTIF(K5:K204,0),"")</f>
        <v>1</v>
      </c>
      <c r="L3" s="20">
        <f>IF(LEN(PhieuBauCu!$C11) &gt;0, COUNTIF(L5:L204,0),"")</f>
        <v>1</v>
      </c>
      <c r="M3" s="20">
        <f>IF(LEN(PhieuBauCu!$C12) &gt;0, COUNTIF(M5:M204,0),"")</f>
        <v>7</v>
      </c>
      <c r="N3" s="20">
        <f>IF(LEN(PhieuBauCu!$C13) &gt;0, COUNTIF(N5:N204,0),"")</f>
        <v>6</v>
      </c>
      <c r="O3" s="20" t="str">
        <f>IF(LEN(PhieuBauCu!$C14) &gt;0, COUNTIF(O5:O204,0),"")</f>
        <v/>
      </c>
      <c r="P3" s="20" t="str">
        <f>IF(LEN(PhieuBauCu!$C15) &gt;0, COUNTIF(P5:P204,0),"")</f>
        <v/>
      </c>
      <c r="Q3" s="20" t="str">
        <f>IF(LEN(PhieuBauCu!$C16) &gt;0, COUNTIF(Q5:Q204,0),"")</f>
        <v/>
      </c>
      <c r="R3" s="20" t="str">
        <f>IF(LEN(PhieuBauCu!$C17) &gt;0, COUNTIF(R5:R204,0),"")</f>
        <v/>
      </c>
      <c r="S3" s="20" t="str">
        <f>IF(LEN(PhieuBauCu!$C18) &gt;0, COUNTIF(S5:S204,0),"")</f>
        <v/>
      </c>
      <c r="T3" s="20" t="str">
        <f>IF(LEN(PhieuBauCu!$C19) &gt;0, COUNTIF(T5:T204,0),"")</f>
        <v/>
      </c>
      <c r="U3" s="28">
        <f>SUM(D3:T3)</f>
        <v>65</v>
      </c>
      <c r="W3" s="38"/>
      <c r="X3" s="38"/>
      <c r="Y3" s="38"/>
      <c r="Z3" s="38"/>
      <c r="AA3" s="38"/>
      <c r="AB3" s="38"/>
      <c r="AC3" s="38"/>
      <c r="AD3" s="38"/>
      <c r="AE3" s="38"/>
      <c r="AF3" s="38"/>
      <c r="AG3" s="38"/>
      <c r="AH3" s="38"/>
      <c r="AI3" s="38"/>
      <c r="AJ3" s="38"/>
      <c r="AK3" s="38"/>
      <c r="AL3" s="38"/>
      <c r="AM3" s="38"/>
      <c r="AN3" s="38"/>
    </row>
    <row r="4" spans="1:41" s="6" customFormat="1" ht="38.25" customHeight="1" x14ac:dyDescent="0.25">
      <c r="A4" s="73"/>
      <c r="B4" s="74"/>
      <c r="C4" s="9" t="s">
        <v>47</v>
      </c>
      <c r="D4" s="75">
        <f>COUNTIF(C5:C204,"Ok")</f>
        <v>19</v>
      </c>
      <c r="E4" s="75"/>
      <c r="F4" s="75"/>
      <c r="G4" s="75"/>
      <c r="H4" s="75"/>
      <c r="I4" s="75"/>
      <c r="J4" s="75"/>
      <c r="K4" s="75"/>
      <c r="L4" s="75"/>
      <c r="M4" s="75"/>
      <c r="N4" s="75"/>
      <c r="O4" s="75"/>
      <c r="P4" s="75"/>
      <c r="Q4" s="75"/>
      <c r="R4" s="75"/>
      <c r="S4" s="75"/>
      <c r="T4" s="75"/>
      <c r="U4" s="37">
        <f>COUNTA(B5:B204)</f>
        <v>20</v>
      </c>
      <c r="W4" s="38">
        <v>1</v>
      </c>
      <c r="X4" s="38">
        <v>2</v>
      </c>
      <c r="Y4" s="38">
        <v>3</v>
      </c>
      <c r="Z4" s="38">
        <v>4</v>
      </c>
      <c r="AA4" s="38">
        <v>5</v>
      </c>
      <c r="AB4" s="38">
        <v>6</v>
      </c>
      <c r="AC4" s="38">
        <v>7</v>
      </c>
      <c r="AD4" s="38">
        <v>8</v>
      </c>
      <c r="AE4" s="38">
        <v>9</v>
      </c>
      <c r="AF4" s="38" t="s">
        <v>10</v>
      </c>
      <c r="AG4" s="38" t="s">
        <v>11</v>
      </c>
      <c r="AH4" s="38" t="s">
        <v>12</v>
      </c>
      <c r="AI4" s="38" t="s">
        <v>13</v>
      </c>
      <c r="AJ4" s="38" t="s">
        <v>14</v>
      </c>
      <c r="AK4" s="38" t="s">
        <v>15</v>
      </c>
      <c r="AL4" s="38" t="s">
        <v>16</v>
      </c>
      <c r="AM4" s="38" t="s">
        <v>17</v>
      </c>
      <c r="AN4" s="38"/>
    </row>
    <row r="5" spans="1:41" ht="28.5" customHeight="1" x14ac:dyDescent="0.25">
      <c r="A5" s="31">
        <v>1</v>
      </c>
      <c r="B5" s="36">
        <v>1</v>
      </c>
      <c r="C5" s="30" t="str">
        <f t="shared" ref="C5:C6" si="0">IF(LEN(B5)&gt;0,IF(V5=1,"Ok","Not Ok"),"")</f>
        <v>Ok</v>
      </c>
      <c r="D5" s="4">
        <f>IF(LEN(PhieuBauCu!$C$3) &gt;0, IF(OR(LEN($B5)=0,LEN(D$1)=0),"",IF(OR($B5=0,$AN5&gt;PhieuBauCu!$C$20),0,IF(SUBSTITUTE(LOWER($B5),D$1,",")=LOWER($B5),1,0))),"")</f>
        <v>0</v>
      </c>
      <c r="E5" s="4">
        <f>IF(LEN(PhieuBauCu!$C$3) &gt;0, IF(OR(LEN($B5)=0,LEN(E$1)=0),"",IF(OR($B5=0,$AN5&gt;PhieuBauCu!$C$20),0,IF(SUBSTITUTE(LOWER($B5),E$1,",")=LOWER($B5),1,0))),"")</f>
        <v>1</v>
      </c>
      <c r="F5" s="4">
        <f>IF(LEN(PhieuBauCu!$C$3) &gt;0,  IF(OR(LEN($B5)=0,LEN(F$1)=0),"",IF(OR($B5=0,$AN5&gt;PhieuBauCu!$C$20),0,IF(SUBSTITUTE(LOWER($B5),F$1,",")=LOWER($B5),1,0))),"")</f>
        <v>1</v>
      </c>
      <c r="G5" s="4">
        <f>IF(LEN(PhieuBauCu!$C$3) &gt;0,  IF(OR(LEN($B5)=0,LEN(G$1)=0),"",IF(OR($B5=0,$AN5&gt;PhieuBauCu!$C$20),0,IF(SUBSTITUTE(LOWER($B5),G$1,",")=LOWER($B5),1,0))),"")</f>
        <v>1</v>
      </c>
      <c r="H5" s="4">
        <f>IF(LEN(PhieuBauCu!$C$3) &gt;0,  IF(OR(LEN($B5)=0,LEN(H$1)=0),"",IF(OR($B5=0,$AN5&gt;PhieuBauCu!$C$20),0,IF(SUBSTITUTE(LOWER($B5),H$1,",")=LOWER($B5),1,0))),"")</f>
        <v>1</v>
      </c>
      <c r="I5" s="4">
        <f>IF(LEN(PhieuBauCu!$C$3) &gt;0,  IF(OR(LEN($B5)=0,LEN(I$1)=0),"",IF(OR($B5=0,$AN5&gt;PhieuBauCu!$C$20),0,IF(SUBSTITUTE(LOWER($B5),I$1,",")=LOWER($B5),1,0))),"")</f>
        <v>1</v>
      </c>
      <c r="J5" s="4">
        <f>IF(LEN(PhieuBauCu!$C$3) &gt;0, IF(OR(LEN($B5)=0,LEN(J$1)=0),"",IF(OR($B5=0,$AN5&gt;PhieuBauCu!$C$20),0,IF(SUBSTITUTE(LOWER($B5),J$1,",")=LOWER($B5),1,0))),"")</f>
        <v>1</v>
      </c>
      <c r="K5" s="4">
        <f>IF(LEN(PhieuBauCu!$C$3) &gt;0, IF(OR(LEN($B5)=0,LEN(K$1)=0),"",IF(OR($B5=0,$AN5&gt;PhieuBauCu!$C$20),0,IF(SUBSTITUTE(LOWER($B5),K$1,",")=LOWER($B5),1,0))),"")</f>
        <v>1</v>
      </c>
      <c r="L5" s="4">
        <f>IF(LEN(PhieuBauCu!$C$3) &gt;0, IF(OR(LEN($B5)=0,LEN(L$1)=0),"",IF(OR($B5=0,$AN5&gt;PhieuBauCu!$C$20),0,IF(SUBSTITUTE(LOWER($B5),L$1,",")=LOWER($B5),1,0))),"")</f>
        <v>1</v>
      </c>
      <c r="M5" s="4">
        <f>IF(LEN(PhieuBauCu!$C$3) &gt;0,  IF(OR(LEN($B5)=0,LEN(M$1)=0),"",IF(OR($B5=0,$AN5&gt;PhieuBauCu!$C$20),0,IF(SUBSTITUTE(LOWER($B5),M$1,",")=LOWER($B5),1,0))),"")</f>
        <v>1</v>
      </c>
      <c r="N5" s="4">
        <f>IF(LEN(PhieuBauCu!$C$3) &gt;0,  IF(OR(LEN($B5)=0,LEN(N$1)=0),"",IF(OR($B5=0,$AN5&gt;PhieuBauCu!$C$20),0,IF(SUBSTITUTE(LOWER($B5),N$1,",")=LOWER($B5),1,0))),"")</f>
        <v>1</v>
      </c>
      <c r="O5" s="4" t="str">
        <f>IF(LEN(PhieuBauCu!$C$3) &gt;0,  IF(OR(LEN($B5)=0,LEN(O$1)=0),"",IF(OR($B5=0,$AN5&gt;PhieuBauCu!$C$20),0,IF(SUBSTITUTE(LOWER($B5),O$1,",")=LOWER($B5),1,0))),"")</f>
        <v/>
      </c>
      <c r="P5" s="4" t="str">
        <f>IF(LEN(PhieuBauCu!$C$3) &gt;0,  IF(OR(LEN($B5)=0,LEN(P$1)=0),"",IF(OR($B5=0,$AN5&gt;PhieuBauCu!$C$20),0,IF(SUBSTITUTE(LOWER($B5),P$1,",")=LOWER($B5),1,0))),"")</f>
        <v/>
      </c>
      <c r="Q5" s="4" t="str">
        <f>IF(LEN(PhieuBauCu!$C$3) &gt;0,  IF(OR(LEN($B5)=0,LEN(Q$1)=0),"",IF(OR($B5=0,$AN5&gt;PhieuBauCu!$C$20),0,IF(SUBSTITUTE(LOWER($B5),Q$1,",")=LOWER($B5),1,0))),"")</f>
        <v/>
      </c>
      <c r="R5" s="4" t="str">
        <f>IF(LEN(PhieuBauCu!$C$3) &gt;0,  IF(OR(LEN($B5)=0,LEN(R$1)=0),"",IF(OR($B5=0,$AN5&gt;PhieuBauCu!$C$20),0,IF(SUBSTITUTE(LOWER($B5),R$1,",")=LOWER($B5),1,0))),"")</f>
        <v/>
      </c>
      <c r="S5" s="4" t="str">
        <f>IF(LEN(PhieuBauCu!$C$3) &gt;0,  IF(OR(LEN($B5)=0,LEN(S$1)=0),"",IF(OR($B5=0,$AN5&gt;PhieuBauCu!$C$20),0,IF(SUBSTITUTE(LOWER($B5),S$1,",")=LOWER($B5),1,0))),"")</f>
        <v/>
      </c>
      <c r="T5" s="4" t="str">
        <f>IF(LEN(PhieuBauCu!$C$3) &gt;0,  IF(OR(LEN($B5)=0,LEN(T$1)=0),"",IF(OR($B5=0,$AN5&gt;PhieuBauCu!$C$20),0,IF(SUBSTITUTE(LOWER($B5),T$1,",")=LOWER($B5),1,0))),"")</f>
        <v/>
      </c>
      <c r="U5" s="10">
        <f>SUM(D5:T5)</f>
        <v>10</v>
      </c>
      <c r="V5" s="29">
        <f>IF(B5=0,0,IF(AND(LEN(B5&gt;0),U5&gt;=1, U5&lt;=PhieuBauCu!$C$20),1,0))</f>
        <v>1</v>
      </c>
      <c r="W5" s="29">
        <f>IF(LEN(D$1)&gt;0,IF(SUBSTITUTE(LOWER($B5),D$1,",")=LOWER($B5),1,0),0)</f>
        <v>0</v>
      </c>
      <c r="X5" s="29">
        <f t="shared" ref="X5:AL5" si="1">IF(LEN(E$1)&gt;0,IF(SUBSTITUTE(LOWER($B5),E$1,",")=LOWER($B5),1,0),0)</f>
        <v>1</v>
      </c>
      <c r="Y5" s="29">
        <f t="shared" si="1"/>
        <v>1</v>
      </c>
      <c r="Z5" s="29">
        <f t="shared" si="1"/>
        <v>1</v>
      </c>
      <c r="AA5" s="29">
        <f t="shared" si="1"/>
        <v>1</v>
      </c>
      <c r="AB5" s="29">
        <f t="shared" si="1"/>
        <v>1</v>
      </c>
      <c r="AC5" s="29">
        <f t="shared" si="1"/>
        <v>1</v>
      </c>
      <c r="AD5" s="29">
        <f t="shared" si="1"/>
        <v>1</v>
      </c>
      <c r="AE5" s="29">
        <f t="shared" si="1"/>
        <v>1</v>
      </c>
      <c r="AF5" s="29">
        <f t="shared" si="1"/>
        <v>1</v>
      </c>
      <c r="AG5" s="29">
        <f t="shared" si="1"/>
        <v>1</v>
      </c>
      <c r="AH5" s="29">
        <f t="shared" si="1"/>
        <v>0</v>
      </c>
      <c r="AI5" s="29">
        <f t="shared" si="1"/>
        <v>0</v>
      </c>
      <c r="AJ5" s="29">
        <f t="shared" si="1"/>
        <v>0</v>
      </c>
      <c r="AK5" s="29">
        <f t="shared" si="1"/>
        <v>0</v>
      </c>
      <c r="AL5" s="29">
        <f t="shared" si="1"/>
        <v>0</v>
      </c>
      <c r="AM5" s="29">
        <f>IF(LEN(T$1)&gt;0,IF(SUBSTITUTE(LOWER($B5),T$1,",")=LOWER($B5),1,0),0)</f>
        <v>0</v>
      </c>
      <c r="AN5" s="29">
        <f>SUM(W5:AM5)</f>
        <v>10</v>
      </c>
      <c r="AO5" s="29">
        <f>IF(C5="Ok",1,0)</f>
        <v>1</v>
      </c>
    </row>
    <row r="6" spans="1:41" ht="28.5" customHeight="1" x14ac:dyDescent="0.25">
      <c r="A6" s="31">
        <v>2</v>
      </c>
      <c r="B6" s="36" t="s">
        <v>25</v>
      </c>
      <c r="C6" s="30" t="str">
        <f t="shared" si="0"/>
        <v>Ok</v>
      </c>
      <c r="D6" s="4">
        <f>IF(LEN(PhieuBauCu!$C$3) &gt;0, IF(OR(LEN($B6)=0,LEN(D$1)=0),"",IF(OR($B6=0,$AN6&gt;PhieuBauCu!$C$20),0,IF(SUBSTITUTE(LOWER($B6),D$1,",")=LOWER($B6),1,0))),"")</f>
        <v>1</v>
      </c>
      <c r="E6" s="4">
        <f>IF(LEN(PhieuBauCu!$C$3) &gt;0, IF(OR(LEN($B6)=0,LEN(E$1)=0),"",IF(OR($B6=0,$AN6&gt;PhieuBauCu!$C$20),0,IF(SUBSTITUTE(LOWER($B6),E$1,",")=LOWER($B6),1,0))),"")</f>
        <v>1</v>
      </c>
      <c r="F6" s="4">
        <f>IF(LEN(PhieuBauCu!$C$3) &gt;0,  IF(OR(LEN($B6)=0,LEN(F$1)=0),"",IF(OR($B6=0,$AN6&gt;PhieuBauCu!$C$20),0,IF(SUBSTITUTE(LOWER($B6),F$1,",")=LOWER($B6),1,0))),"")</f>
        <v>1</v>
      </c>
      <c r="G6" s="4">
        <f>IF(LEN(PhieuBauCu!$C$3) &gt;0,  IF(OR(LEN($B6)=0,LEN(G$1)=0),"",IF(OR($B6=0,$AN6&gt;PhieuBauCu!$C$20),0,IF(SUBSTITUTE(LOWER($B6),G$1,",")=LOWER($B6),1,0))),"")</f>
        <v>1</v>
      </c>
      <c r="H6" s="4">
        <f>IF(LEN(PhieuBauCu!$C$3) &gt;0,  IF(OR(LEN($B6)=0,LEN(H$1)=0),"",IF(OR($B6=0,$AN6&gt;PhieuBauCu!$C$20),0,IF(SUBSTITUTE(LOWER($B6),H$1,",")=LOWER($B6),1,0))),"")</f>
        <v>1</v>
      </c>
      <c r="I6" s="4">
        <f>IF(LEN(PhieuBauCu!$C$3) &gt;0,  IF(OR(LEN($B6)=0,LEN(I$1)=0),"",IF(OR($B6=0,$AN6&gt;PhieuBauCu!$C$20),0,IF(SUBSTITUTE(LOWER($B6),I$1,",")=LOWER($B6),1,0))),"")</f>
        <v>1</v>
      </c>
      <c r="J6" s="4">
        <f>IF(LEN(PhieuBauCu!$C$3) &gt;0, IF(OR(LEN($B6)=0,LEN(J$1)=0),"",IF(OR($B6=0,$AN6&gt;PhieuBauCu!$C$20),0,IF(SUBSTITUTE(LOWER($B6),J$1,",")=LOWER($B6),1,0))),"")</f>
        <v>1</v>
      </c>
      <c r="K6" s="4">
        <f>IF(LEN(PhieuBauCu!$C$3) &gt;0, IF(OR(LEN($B6)=0,LEN(K$1)=0),"",IF(OR($B6=0,$AN6&gt;PhieuBauCu!$C$20),0,IF(SUBSTITUTE(LOWER($B6),K$1,",")=LOWER($B6),1,0))),"")</f>
        <v>1</v>
      </c>
      <c r="L6" s="4">
        <f>IF(LEN(PhieuBauCu!$C$3) &gt;0, IF(OR(LEN($B6)=0,LEN(L$1)=0),"",IF(OR($B6=0,$AN6&gt;PhieuBauCu!$C$20),0,IF(SUBSTITUTE(LOWER($B6),L$1,",")=LOWER($B6),1,0))),"")</f>
        <v>1</v>
      </c>
      <c r="M6" s="4">
        <f>IF(LEN(PhieuBauCu!$C$3) &gt;0,  IF(OR(LEN($B6)=0,LEN(M$1)=0),"",IF(OR($B6=0,$AN6&gt;PhieuBauCu!$C$20),0,IF(SUBSTITUTE(LOWER($B6),M$1,",")=LOWER($B6),1,0))),"")</f>
        <v>0</v>
      </c>
      <c r="N6" s="4">
        <f>IF(LEN(PhieuBauCu!$C$3) &gt;0,  IF(OR(LEN($B6)=0,LEN(N$1)=0),"",IF(OR($B6=0,$AN6&gt;PhieuBauCu!$C$20),0,IF(SUBSTITUTE(LOWER($B6),N$1,",")=LOWER($B6),1,0))),"")</f>
        <v>0</v>
      </c>
      <c r="O6" s="4" t="str">
        <f>IF(LEN(PhieuBauCu!$C$3) &gt;0,  IF(OR(LEN($B6)=0,LEN(O$1)=0),"",IF(OR($B6=0,$AN6&gt;PhieuBauCu!$C$20),0,IF(SUBSTITUTE(LOWER($B6),O$1,",")=LOWER($B6),1,0))),"")</f>
        <v/>
      </c>
      <c r="P6" s="4" t="str">
        <f>IF(LEN(PhieuBauCu!$C$3) &gt;0,  IF(OR(LEN($B6)=0,LEN(P$1)=0),"",IF(OR($B6=0,$AN6&gt;PhieuBauCu!$C$20),0,IF(SUBSTITUTE(LOWER($B6),P$1,",")=LOWER($B6),1,0))),"")</f>
        <v/>
      </c>
      <c r="Q6" s="4" t="str">
        <f>IF(LEN(PhieuBauCu!$C$3) &gt;0,  IF(OR(LEN($B6)=0,LEN(Q$1)=0),"",IF(OR($B6=0,$AN6&gt;PhieuBauCu!$C$20),0,IF(SUBSTITUTE(LOWER($B6),Q$1,",")=LOWER($B6),1,0))),"")</f>
        <v/>
      </c>
      <c r="R6" s="4" t="str">
        <f>IF(LEN(PhieuBauCu!$C$3) &gt;0,  IF(OR(LEN($B6)=0,LEN(R$1)=0),"",IF(OR($B6=0,$AN6&gt;PhieuBauCu!$C$20),0,IF(SUBSTITUTE(LOWER($B6),R$1,",")=LOWER($B6),1,0))),"")</f>
        <v/>
      </c>
      <c r="S6" s="4" t="str">
        <f>IF(LEN(PhieuBauCu!$C$3) &gt;0,  IF(OR(LEN($B6)=0,LEN(S$1)=0),"",IF(OR($B6=0,$AN6&gt;PhieuBauCu!$C$20),0,IF(SUBSTITUTE(LOWER($B6),S$1,",")=LOWER($B6),1,0))),"")</f>
        <v/>
      </c>
      <c r="T6" s="4" t="str">
        <f>IF(LEN(PhieuBauCu!$C$3) &gt;0,  IF(OR(LEN($B6)=0,LEN(T$1)=0),"",IF(OR($B6=0,$AN6&gt;PhieuBauCu!$C$20),0,IF(SUBSTITUTE(LOWER($B6),T$1,",")=LOWER($B6),1,0))),"")</f>
        <v/>
      </c>
      <c r="U6" s="10">
        <f t="shared" ref="U6:U69" si="2">SUM(D6:T6)</f>
        <v>9</v>
      </c>
      <c r="V6" s="29">
        <f>IF(B6=0,0,IF(AND(LEN(B6&gt;0),U6&gt;=1, U6&lt;=PhieuBauCu!$C$20),1,0))</f>
        <v>1</v>
      </c>
      <c r="W6" s="29">
        <f t="shared" ref="W6:W69" si="3">IF(LEN(D$1)&gt;0,IF(SUBSTITUTE(LOWER($B6),D$1,",")=LOWER($B6),1,0),0)</f>
        <v>1</v>
      </c>
      <c r="X6" s="29">
        <f t="shared" ref="X6:X69" si="4">IF(LEN(E$1)&gt;0,IF(SUBSTITUTE(LOWER($B6),E$1,",")=LOWER($B6),1,0),0)</f>
        <v>1</v>
      </c>
      <c r="Y6" s="29">
        <f t="shared" ref="Y6:Y69" si="5">IF(LEN(F$1)&gt;0,IF(SUBSTITUTE(LOWER($B6),F$1,",")=LOWER($B6),1,0),0)</f>
        <v>1</v>
      </c>
      <c r="Z6" s="29">
        <f t="shared" ref="Z6:Z69" si="6">IF(LEN(G$1)&gt;0,IF(SUBSTITUTE(LOWER($B6),G$1,",")=LOWER($B6),1,0),0)</f>
        <v>1</v>
      </c>
      <c r="AA6" s="29">
        <f t="shared" ref="AA6:AA69" si="7">IF(LEN(H$1)&gt;0,IF(SUBSTITUTE(LOWER($B6),H$1,",")=LOWER($B6),1,0),0)</f>
        <v>1</v>
      </c>
      <c r="AB6" s="29">
        <f t="shared" ref="AB6:AB69" si="8">IF(LEN(I$1)&gt;0,IF(SUBSTITUTE(LOWER($B6),I$1,",")=LOWER($B6),1,0),0)</f>
        <v>1</v>
      </c>
      <c r="AC6" s="29">
        <f t="shared" ref="AC6:AC69" si="9">IF(LEN(J$1)&gt;0,IF(SUBSTITUTE(LOWER($B6),J$1,",")=LOWER($B6),1,0),0)</f>
        <v>1</v>
      </c>
      <c r="AD6" s="29">
        <f t="shared" ref="AD6:AD69" si="10">IF(LEN(K$1)&gt;0,IF(SUBSTITUTE(LOWER($B6),K$1,",")=LOWER($B6),1,0),0)</f>
        <v>1</v>
      </c>
      <c r="AE6" s="29">
        <f t="shared" ref="AE6:AE69" si="11">IF(LEN(L$1)&gt;0,IF(SUBSTITUTE(LOWER($B6),L$1,",")=LOWER($B6),1,0),0)</f>
        <v>1</v>
      </c>
      <c r="AF6" s="29">
        <f t="shared" ref="AF6:AF69" si="12">IF(LEN(M$1)&gt;0,IF(SUBSTITUTE(LOWER($B6),M$1,",")=LOWER($B6),1,0),0)</f>
        <v>0</v>
      </c>
      <c r="AG6" s="29">
        <f t="shared" ref="AG6:AG69" si="13">IF(LEN(N$1)&gt;0,IF(SUBSTITUTE(LOWER($B6),N$1,",")=LOWER($B6),1,0),0)</f>
        <v>0</v>
      </c>
      <c r="AH6" s="29">
        <f t="shared" ref="AH6:AH69" si="14">IF(LEN(O$1)&gt;0,IF(SUBSTITUTE(LOWER($B6),O$1,",")=LOWER($B6),1,0),0)</f>
        <v>0</v>
      </c>
      <c r="AI6" s="29">
        <f t="shared" ref="AI6:AI69" si="15">IF(LEN(P$1)&gt;0,IF(SUBSTITUTE(LOWER($B6),P$1,",")=LOWER($B6),1,0),0)</f>
        <v>0</v>
      </c>
      <c r="AJ6" s="29">
        <f t="shared" ref="AJ6:AJ69" si="16">IF(LEN(Q$1)&gt;0,IF(SUBSTITUTE(LOWER($B6),Q$1,",")=LOWER($B6),1,0),0)</f>
        <v>0</v>
      </c>
      <c r="AK6" s="29">
        <f t="shared" ref="AK6:AK69" si="17">IF(LEN(R$1)&gt;0,IF(SUBSTITUTE(LOWER($B6),R$1,",")=LOWER($B6),1,0),0)</f>
        <v>0</v>
      </c>
      <c r="AL6" s="29">
        <f t="shared" ref="AL6:AL69" si="18">IF(LEN(S$1)&gt;0,IF(SUBSTITUTE(LOWER($B6),S$1,",")=LOWER($B6),1,0),0)</f>
        <v>0</v>
      </c>
      <c r="AM6" s="29">
        <f t="shared" ref="AM6:AM69" si="19">IF(LEN(T$1)&gt;0,IF(SUBSTITUTE(LOWER($B6),T$1,",")=LOWER($B6),1,0),0)</f>
        <v>0</v>
      </c>
      <c r="AN6" s="29">
        <f t="shared" ref="AN6:AN69" si="20">SUM(W6:AM6)</f>
        <v>9</v>
      </c>
      <c r="AO6" s="29">
        <f t="shared" ref="AO6:AO69" si="21">IF(C6="Ok",1,0)</f>
        <v>1</v>
      </c>
    </row>
    <row r="7" spans="1:41" ht="28.5" customHeight="1" x14ac:dyDescent="0.25">
      <c r="A7" s="31">
        <v>3</v>
      </c>
      <c r="B7" s="36">
        <v>13</v>
      </c>
      <c r="C7" s="30" t="str">
        <f t="shared" ref="C7" si="22">IF(LEN(B7)&gt;0,IF(V7=1,"Ok","Not Ok"),"")</f>
        <v>Ok</v>
      </c>
      <c r="D7" s="4">
        <f>IF(LEN(PhieuBauCu!$C$3) &gt;0, IF(OR(LEN($B7)=0,LEN(D$1)=0),"",IF(OR($B7=0,$AN7&gt;PhieuBauCu!$C$20),0,IF(SUBSTITUTE(LOWER($B7),D$1,",")=LOWER($B7),1,0))),"")</f>
        <v>0</v>
      </c>
      <c r="E7" s="4">
        <f>IF(LEN(PhieuBauCu!$C$3) &gt;0, IF(OR(LEN($B7)=0,LEN(E$1)=0),"",IF(OR($B7=0,$AN7&gt;PhieuBauCu!$C$20),0,IF(SUBSTITUTE(LOWER($B7),E$1,",")=LOWER($B7),1,0))),"")</f>
        <v>1</v>
      </c>
      <c r="F7" s="4">
        <f>IF(LEN(PhieuBauCu!$C$3) &gt;0,  IF(OR(LEN($B7)=0,LEN(F$1)=0),"",IF(OR($B7=0,$AN7&gt;PhieuBauCu!$C$20),0,IF(SUBSTITUTE(LOWER($B7),F$1,",")=LOWER($B7),1,0))),"")</f>
        <v>0</v>
      </c>
      <c r="G7" s="4">
        <f>IF(LEN(PhieuBauCu!$C$3) &gt;0,  IF(OR(LEN($B7)=0,LEN(G$1)=0),"",IF(OR($B7=0,$AN7&gt;PhieuBauCu!$C$20),0,IF(SUBSTITUTE(LOWER($B7),G$1,",")=LOWER($B7),1,0))),"")</f>
        <v>1</v>
      </c>
      <c r="H7" s="4">
        <f>IF(LEN(PhieuBauCu!$C$3) &gt;0,  IF(OR(LEN($B7)=0,LEN(H$1)=0),"",IF(OR($B7=0,$AN7&gt;PhieuBauCu!$C$20),0,IF(SUBSTITUTE(LOWER($B7),H$1,",")=LOWER($B7),1,0))),"")</f>
        <v>1</v>
      </c>
      <c r="I7" s="4">
        <f>IF(LEN(PhieuBauCu!$C$3) &gt;0,  IF(OR(LEN($B7)=0,LEN(I$1)=0),"",IF(OR($B7=0,$AN7&gt;PhieuBauCu!$C$20),0,IF(SUBSTITUTE(LOWER($B7),I$1,",")=LOWER($B7),1,0))),"")</f>
        <v>1</v>
      </c>
      <c r="J7" s="4">
        <f>IF(LEN(PhieuBauCu!$C$3) &gt;0, IF(OR(LEN($B7)=0,LEN(J$1)=0),"",IF(OR($B7=0,$AN7&gt;PhieuBauCu!$C$20),0,IF(SUBSTITUTE(LOWER($B7),J$1,",")=LOWER($B7),1,0))),"")</f>
        <v>1</v>
      </c>
      <c r="K7" s="4">
        <f>IF(LEN(PhieuBauCu!$C$3) &gt;0, IF(OR(LEN($B7)=0,LEN(K$1)=0),"",IF(OR($B7=0,$AN7&gt;PhieuBauCu!$C$20),0,IF(SUBSTITUTE(LOWER($B7),K$1,",")=LOWER($B7),1,0))),"")</f>
        <v>1</v>
      </c>
      <c r="L7" s="4">
        <f>IF(LEN(PhieuBauCu!$C$3) &gt;0, IF(OR(LEN($B7)=0,LEN(L$1)=0),"",IF(OR($B7=0,$AN7&gt;PhieuBauCu!$C$20),0,IF(SUBSTITUTE(LOWER($B7),L$1,",")=LOWER($B7),1,0))),"")</f>
        <v>1</v>
      </c>
      <c r="M7" s="4">
        <f>IF(LEN(PhieuBauCu!$C$3) &gt;0,  IF(OR(LEN($B7)=0,LEN(M$1)=0),"",IF(OR($B7=0,$AN7&gt;PhieuBauCu!$C$20),0,IF(SUBSTITUTE(LOWER($B7),M$1,",")=LOWER($B7),1,0))),"")</f>
        <v>1</v>
      </c>
      <c r="N7" s="4">
        <f>IF(LEN(PhieuBauCu!$C$3) &gt;0,  IF(OR(LEN($B7)=0,LEN(N$1)=0),"",IF(OR($B7=0,$AN7&gt;PhieuBauCu!$C$20),0,IF(SUBSTITUTE(LOWER($B7),N$1,",")=LOWER($B7),1,0))),"")</f>
        <v>1</v>
      </c>
      <c r="O7" s="4" t="str">
        <f>IF(LEN(PhieuBauCu!$C$3) &gt;0,  IF(OR(LEN($B7)=0,LEN(O$1)=0),"",IF(OR($B7=0,$AN7&gt;PhieuBauCu!$C$20),0,IF(SUBSTITUTE(LOWER($B7),O$1,",")=LOWER($B7),1,0))),"")</f>
        <v/>
      </c>
      <c r="P7" s="4" t="str">
        <f>IF(LEN(PhieuBauCu!$C$3) &gt;0,  IF(OR(LEN($B7)=0,LEN(P$1)=0),"",IF(OR($B7=0,$AN7&gt;PhieuBauCu!$C$20),0,IF(SUBSTITUTE(LOWER($B7),P$1,",")=LOWER($B7),1,0))),"")</f>
        <v/>
      </c>
      <c r="Q7" s="4" t="str">
        <f>IF(LEN(PhieuBauCu!$C$3) &gt;0,  IF(OR(LEN($B7)=0,LEN(Q$1)=0),"",IF(OR($B7=0,$AN7&gt;PhieuBauCu!$C$20),0,IF(SUBSTITUTE(LOWER($B7),Q$1,",")=LOWER($B7),1,0))),"")</f>
        <v/>
      </c>
      <c r="R7" s="4" t="str">
        <f>IF(LEN(PhieuBauCu!$C$3) &gt;0,  IF(OR(LEN($B7)=0,LEN(R$1)=0),"",IF(OR($B7=0,$AN7&gt;PhieuBauCu!$C$20),0,IF(SUBSTITUTE(LOWER($B7),R$1,",")=LOWER($B7),1,0))),"")</f>
        <v/>
      </c>
      <c r="S7" s="4" t="str">
        <f>IF(LEN(PhieuBauCu!$C$3) &gt;0,  IF(OR(LEN($B7)=0,LEN(S$1)=0),"",IF(OR($B7=0,$AN7&gt;PhieuBauCu!$C$20),0,IF(SUBSTITUTE(LOWER($B7),S$1,",")=LOWER($B7),1,0))),"")</f>
        <v/>
      </c>
      <c r="T7" s="4" t="str">
        <f>IF(LEN(PhieuBauCu!$C$3) &gt;0,  IF(OR(LEN($B7)=0,LEN(T$1)=0),"",IF(OR($B7=0,$AN7&gt;PhieuBauCu!$C$20),0,IF(SUBSTITUTE(LOWER($B7),T$1,",")=LOWER($B7),1,0))),"")</f>
        <v/>
      </c>
      <c r="U7" s="10">
        <f t="shared" si="2"/>
        <v>9</v>
      </c>
      <c r="V7" s="29">
        <f>IF(B7=0,0,IF(AND(LEN(B7&gt;0),U7&gt;=1, U7&lt;=PhieuBauCu!$C$20),1,0))</f>
        <v>1</v>
      </c>
      <c r="W7" s="29">
        <f t="shared" si="3"/>
        <v>0</v>
      </c>
      <c r="X7" s="29">
        <f t="shared" si="4"/>
        <v>1</v>
      </c>
      <c r="Y7" s="29">
        <f t="shared" si="5"/>
        <v>0</v>
      </c>
      <c r="Z7" s="29">
        <f t="shared" si="6"/>
        <v>1</v>
      </c>
      <c r="AA7" s="29">
        <f t="shared" si="7"/>
        <v>1</v>
      </c>
      <c r="AB7" s="29">
        <f t="shared" si="8"/>
        <v>1</v>
      </c>
      <c r="AC7" s="29">
        <f t="shared" si="9"/>
        <v>1</v>
      </c>
      <c r="AD7" s="29">
        <f t="shared" si="10"/>
        <v>1</v>
      </c>
      <c r="AE7" s="29">
        <f t="shared" si="11"/>
        <v>1</v>
      </c>
      <c r="AF7" s="29">
        <f t="shared" si="12"/>
        <v>1</v>
      </c>
      <c r="AG7" s="29">
        <f t="shared" si="13"/>
        <v>1</v>
      </c>
      <c r="AH7" s="29">
        <f t="shared" si="14"/>
        <v>0</v>
      </c>
      <c r="AI7" s="29">
        <f t="shared" si="15"/>
        <v>0</v>
      </c>
      <c r="AJ7" s="29">
        <f t="shared" si="16"/>
        <v>0</v>
      </c>
      <c r="AK7" s="29">
        <f t="shared" si="17"/>
        <v>0</v>
      </c>
      <c r="AL7" s="29">
        <f t="shared" si="18"/>
        <v>0</v>
      </c>
      <c r="AM7" s="29">
        <f t="shared" si="19"/>
        <v>0</v>
      </c>
      <c r="AN7" s="29">
        <f t="shared" si="20"/>
        <v>9</v>
      </c>
      <c r="AO7" s="29">
        <f t="shared" si="21"/>
        <v>1</v>
      </c>
    </row>
    <row r="8" spans="1:41" ht="28.5" customHeight="1" x14ac:dyDescent="0.25">
      <c r="A8" s="31">
        <v>4</v>
      </c>
      <c r="B8" s="36" t="s">
        <v>24</v>
      </c>
      <c r="C8" s="30" t="str">
        <f>IF(LEN(B8)&gt;0,IF(V8=1,"Ok","Not Ok"),"")</f>
        <v>Ok</v>
      </c>
      <c r="D8" s="4">
        <f>IF(LEN(PhieuBauCu!$C$3) &gt;0, IF(OR(LEN($B8)=0,LEN(D$1)=0),"",IF(OR($B8=0,$AN8&gt;PhieuBauCu!$C$20),0,IF(SUBSTITUTE(LOWER($B8),D$1,",")=LOWER($B8),1,0))),"")</f>
        <v>1</v>
      </c>
      <c r="E8" s="4">
        <f>IF(LEN(PhieuBauCu!$C$3) &gt;0, IF(OR(LEN($B8)=0,LEN(E$1)=0),"",IF(OR($B8=0,$AN8&gt;PhieuBauCu!$C$20),0,IF(SUBSTITUTE(LOWER($B8),E$1,",")=LOWER($B8),1,0))),"")</f>
        <v>1</v>
      </c>
      <c r="F8" s="4">
        <f>IF(LEN(PhieuBauCu!$C$3) &gt;0,  IF(OR(LEN($B8)=0,LEN(F$1)=0),"",IF(OR($B8=0,$AN8&gt;PhieuBauCu!$C$20),0,IF(SUBSTITUTE(LOWER($B8),F$1,",")=LOWER($B8),1,0))),"")</f>
        <v>1</v>
      </c>
      <c r="G8" s="4">
        <f>IF(LEN(PhieuBauCu!$C$3) &gt;0,  IF(OR(LEN($B8)=0,LEN(G$1)=0),"",IF(OR($B8=0,$AN8&gt;PhieuBauCu!$C$20),0,IF(SUBSTITUTE(LOWER($B8),G$1,",")=LOWER($B8),1,0))),"")</f>
        <v>1</v>
      </c>
      <c r="H8" s="4">
        <f>IF(LEN(PhieuBauCu!$C$3) &gt;0,  IF(OR(LEN($B8)=0,LEN(H$1)=0),"",IF(OR($B8=0,$AN8&gt;PhieuBauCu!$C$20),0,IF(SUBSTITUTE(LOWER($B8),H$1,",")=LOWER($B8),1,0))),"")</f>
        <v>1</v>
      </c>
      <c r="I8" s="4">
        <f>IF(LEN(PhieuBauCu!$C$3) &gt;0,  IF(OR(LEN($B8)=0,LEN(I$1)=0),"",IF(OR($B8=0,$AN8&gt;PhieuBauCu!$C$20),0,IF(SUBSTITUTE(LOWER($B8),I$1,",")=LOWER($B8),1,0))),"")</f>
        <v>1</v>
      </c>
      <c r="J8" s="4">
        <f>IF(LEN(PhieuBauCu!$C$3) &gt;0, IF(OR(LEN($B8)=0,LEN(J$1)=0),"",IF(OR($B8=0,$AN8&gt;PhieuBauCu!$C$20),0,IF(SUBSTITUTE(LOWER($B8),J$1,",")=LOWER($B8),1,0))),"")</f>
        <v>1</v>
      </c>
      <c r="K8" s="4">
        <f>IF(LEN(PhieuBauCu!$C$3) &gt;0, IF(OR(LEN($B8)=0,LEN(K$1)=0),"",IF(OR($B8=0,$AN8&gt;PhieuBauCu!$C$20),0,IF(SUBSTITUTE(LOWER($B8),K$1,",")=LOWER($B8),1,0))),"")</f>
        <v>1</v>
      </c>
      <c r="L8" s="4">
        <f>IF(LEN(PhieuBauCu!$C$3) &gt;0, IF(OR(LEN($B8)=0,LEN(L$1)=0),"",IF(OR($B8=0,$AN8&gt;PhieuBauCu!$C$20),0,IF(SUBSTITUTE(LOWER($B8),L$1,",")=LOWER($B8),1,0))),"")</f>
        <v>1</v>
      </c>
      <c r="M8" s="4">
        <f>IF(LEN(PhieuBauCu!$C$3) &gt;0,  IF(OR(LEN($B8)=0,LEN(M$1)=0),"",IF(OR($B8=0,$AN8&gt;PhieuBauCu!$C$20),0,IF(SUBSTITUTE(LOWER($B8),M$1,",")=LOWER($B8),1,0))),"")</f>
        <v>0</v>
      </c>
      <c r="N8" s="4">
        <f>IF(LEN(PhieuBauCu!$C$3) &gt;0,  IF(OR(LEN($B8)=0,LEN(N$1)=0),"",IF(OR($B8=0,$AN8&gt;PhieuBauCu!$C$20),0,IF(SUBSTITUTE(LOWER($B8),N$1,",")=LOWER($B8),1,0))),"")</f>
        <v>0</v>
      </c>
      <c r="O8" s="4" t="str">
        <f>IF(LEN(PhieuBauCu!$C$3) &gt;0,  IF(OR(LEN($B8)=0,LEN(O$1)=0),"",IF(OR($B8=0,$AN8&gt;PhieuBauCu!$C$20),0,IF(SUBSTITUTE(LOWER($B8),O$1,",")=LOWER($B8),1,0))),"")</f>
        <v/>
      </c>
      <c r="P8" s="4" t="str">
        <f>IF(LEN(PhieuBauCu!$C$3) &gt;0,  IF(OR(LEN($B8)=0,LEN(P$1)=0),"",IF(OR($B8=0,$AN8&gt;PhieuBauCu!$C$20),0,IF(SUBSTITUTE(LOWER($B8),P$1,",")=LOWER($B8),1,0))),"")</f>
        <v/>
      </c>
      <c r="Q8" s="4" t="str">
        <f>IF(LEN(PhieuBauCu!$C$3) &gt;0,  IF(OR(LEN($B8)=0,LEN(Q$1)=0),"",IF(OR($B8=0,$AN8&gt;PhieuBauCu!$C$20),0,IF(SUBSTITUTE(LOWER($B8),Q$1,",")=LOWER($B8),1,0))),"")</f>
        <v/>
      </c>
      <c r="R8" s="4" t="str">
        <f>IF(LEN(PhieuBauCu!$C$3) &gt;0,  IF(OR(LEN($B8)=0,LEN(R$1)=0),"",IF(OR($B8=0,$AN8&gt;PhieuBauCu!$C$20),0,IF(SUBSTITUTE(LOWER($B8),R$1,",")=LOWER($B8),1,0))),"")</f>
        <v/>
      </c>
      <c r="S8" s="4" t="str">
        <f>IF(LEN(PhieuBauCu!$C$3) &gt;0,  IF(OR(LEN($B8)=0,LEN(S$1)=0),"",IF(OR($B8=0,$AN8&gt;PhieuBauCu!$C$20),0,IF(SUBSTITUTE(LOWER($B8),S$1,",")=LOWER($B8),1,0))),"")</f>
        <v/>
      </c>
      <c r="T8" s="4" t="str">
        <f>IF(LEN(PhieuBauCu!$C$3) &gt;0,  IF(OR(LEN($B8)=0,LEN(T$1)=0),"",IF(OR($B8=0,$AN8&gt;PhieuBauCu!$C$20),0,IF(SUBSTITUTE(LOWER($B8),T$1,",")=LOWER($B8),1,0))),"")</f>
        <v/>
      </c>
      <c r="U8" s="10">
        <f>SUM(D8:T8)</f>
        <v>9</v>
      </c>
      <c r="V8" s="29">
        <f>IF(B8=0,0,IF(AND(LEN(B8&gt;0),U8&gt;=1, U8&lt;=PhieuBauCu!$C$20),1,0))</f>
        <v>1</v>
      </c>
      <c r="W8" s="29">
        <f t="shared" si="3"/>
        <v>1</v>
      </c>
      <c r="X8" s="29">
        <f t="shared" si="4"/>
        <v>1</v>
      </c>
      <c r="Y8" s="29">
        <f t="shared" si="5"/>
        <v>1</v>
      </c>
      <c r="Z8" s="29">
        <f t="shared" si="6"/>
        <v>1</v>
      </c>
      <c r="AA8" s="29">
        <f t="shared" si="7"/>
        <v>1</v>
      </c>
      <c r="AB8" s="29">
        <f t="shared" si="8"/>
        <v>1</v>
      </c>
      <c r="AC8" s="29">
        <f t="shared" si="9"/>
        <v>1</v>
      </c>
      <c r="AD8" s="29">
        <f t="shared" si="10"/>
        <v>1</v>
      </c>
      <c r="AE8" s="29">
        <f t="shared" si="11"/>
        <v>1</v>
      </c>
      <c r="AF8" s="29">
        <f t="shared" si="12"/>
        <v>0</v>
      </c>
      <c r="AG8" s="29">
        <f t="shared" si="13"/>
        <v>0</v>
      </c>
      <c r="AH8" s="29">
        <f t="shared" si="14"/>
        <v>0</v>
      </c>
      <c r="AI8" s="29">
        <f t="shared" si="15"/>
        <v>0</v>
      </c>
      <c r="AJ8" s="29">
        <f t="shared" si="16"/>
        <v>0</v>
      </c>
      <c r="AK8" s="29">
        <f t="shared" si="17"/>
        <v>0</v>
      </c>
      <c r="AL8" s="29">
        <f t="shared" si="18"/>
        <v>0</v>
      </c>
      <c r="AM8" s="29">
        <f t="shared" si="19"/>
        <v>0</v>
      </c>
      <c r="AN8" s="29">
        <f t="shared" si="20"/>
        <v>9</v>
      </c>
      <c r="AO8" s="29">
        <f t="shared" si="21"/>
        <v>1</v>
      </c>
    </row>
    <row r="9" spans="1:41" ht="28.5" customHeight="1" x14ac:dyDescent="0.25">
      <c r="A9" s="31">
        <v>5</v>
      </c>
      <c r="B9" s="36" t="s">
        <v>44</v>
      </c>
      <c r="C9" s="30" t="str">
        <f t="shared" ref="C9:C69" si="23">IF(LEN(B9)&gt;0,IF(V9=1,"Ok","Not Ok"),"")</f>
        <v>Ok</v>
      </c>
      <c r="D9" s="4">
        <f>IF(LEN(PhieuBauCu!$C$3) &gt;0, IF(OR(LEN($B9)=0,LEN(D$1)=0),"",IF(OR($B9=0,$AN9&gt;PhieuBauCu!$C$20),0,IF(SUBSTITUTE(LOWER($B9),D$1,",")=LOWER($B9),1,0))),"")</f>
        <v>0</v>
      </c>
      <c r="E9" s="4">
        <f>IF(LEN(PhieuBauCu!$C$3) &gt;0, IF(OR(LEN($B9)=0,LEN(E$1)=0),"",IF(OR($B9=0,$AN9&gt;PhieuBauCu!$C$20),0,IF(SUBSTITUTE(LOWER($B9),E$1,",")=LOWER($B9),1,0))),"")</f>
        <v>1</v>
      </c>
      <c r="F9" s="4">
        <f>IF(LEN(PhieuBauCu!$C$3) &gt;0,  IF(OR(LEN($B9)=0,LEN(F$1)=0),"",IF(OR($B9=0,$AN9&gt;PhieuBauCu!$C$20),0,IF(SUBSTITUTE(LOWER($B9),F$1,",")=LOWER($B9),1,0))),"")</f>
        <v>1</v>
      </c>
      <c r="G9" s="4">
        <f>IF(LEN(PhieuBauCu!$C$3) &gt;0,  IF(OR(LEN($B9)=0,LEN(G$1)=0),"",IF(OR($B9=0,$AN9&gt;PhieuBauCu!$C$20),0,IF(SUBSTITUTE(LOWER($B9),G$1,",")=LOWER($B9),1,0))),"")</f>
        <v>1</v>
      </c>
      <c r="H9" s="4">
        <f>IF(LEN(PhieuBauCu!$C$3) &gt;0,  IF(OR(LEN($B9)=0,LEN(H$1)=0),"",IF(OR($B9=0,$AN9&gt;PhieuBauCu!$C$20),0,IF(SUBSTITUTE(LOWER($B9),H$1,",")=LOWER($B9),1,0))),"")</f>
        <v>1</v>
      </c>
      <c r="I9" s="4">
        <f>IF(LEN(PhieuBauCu!$C$3) &gt;0,  IF(OR(LEN($B9)=0,LEN(I$1)=0),"",IF(OR($B9=0,$AN9&gt;PhieuBauCu!$C$20),0,IF(SUBSTITUTE(LOWER($B9),I$1,",")=LOWER($B9),1,0))),"")</f>
        <v>1</v>
      </c>
      <c r="J9" s="4">
        <f>IF(LEN(PhieuBauCu!$C$3) &gt;0, IF(OR(LEN($B9)=0,LEN(J$1)=0),"",IF(OR($B9=0,$AN9&gt;PhieuBauCu!$C$20),0,IF(SUBSTITUTE(LOWER($B9),J$1,",")=LOWER($B9),1,0))),"")</f>
        <v>1</v>
      </c>
      <c r="K9" s="4">
        <f>IF(LEN(PhieuBauCu!$C$3) &gt;0, IF(OR(LEN($B9)=0,LEN(K$1)=0),"",IF(OR($B9=0,$AN9&gt;PhieuBauCu!$C$20),0,IF(SUBSTITUTE(LOWER($B9),K$1,",")=LOWER($B9),1,0))),"")</f>
        <v>1</v>
      </c>
      <c r="L9" s="4">
        <f>IF(LEN(PhieuBauCu!$C$3) &gt;0, IF(OR(LEN($B9)=0,LEN(L$1)=0),"",IF(OR($B9=0,$AN9&gt;PhieuBauCu!$C$20),0,IF(SUBSTITUTE(LOWER($B9),L$1,",")=LOWER($B9),1,0))),"")</f>
        <v>1</v>
      </c>
      <c r="M9" s="4">
        <f>IF(LEN(PhieuBauCu!$C$3) &gt;0,  IF(OR(LEN($B9)=0,LEN(M$1)=0),"",IF(OR($B9=0,$AN9&gt;PhieuBauCu!$C$20),0,IF(SUBSTITUTE(LOWER($B9),M$1,",")=LOWER($B9),1,0))),"")</f>
        <v>0</v>
      </c>
      <c r="N9" s="4">
        <f>IF(LEN(PhieuBauCu!$C$3) &gt;0,  IF(OR(LEN($B9)=0,LEN(N$1)=0),"",IF(OR($B9=0,$AN9&gt;PhieuBauCu!$C$20),0,IF(SUBSTITUTE(LOWER($B9),N$1,",")=LOWER($B9),1,0))),"")</f>
        <v>1</v>
      </c>
      <c r="O9" s="4" t="str">
        <f>IF(LEN(PhieuBauCu!$C$3) &gt;0,  IF(OR(LEN($B9)=0,LEN(O$1)=0),"",IF(OR($B9=0,$AN9&gt;PhieuBauCu!$C$20),0,IF(SUBSTITUTE(LOWER($B9),O$1,",")=LOWER($B9),1,0))),"")</f>
        <v/>
      </c>
      <c r="P9" s="4" t="str">
        <f>IF(LEN(PhieuBauCu!$C$3) &gt;0,  IF(OR(LEN($B9)=0,LEN(P$1)=0),"",IF(OR($B9=0,$AN9&gt;PhieuBauCu!$C$20),0,IF(SUBSTITUTE(LOWER($B9),P$1,",")=LOWER($B9),1,0))),"")</f>
        <v/>
      </c>
      <c r="Q9" s="4" t="str">
        <f>IF(LEN(PhieuBauCu!$C$3) &gt;0,  IF(OR(LEN($B9)=0,LEN(Q$1)=0),"",IF(OR($B9=0,$AN9&gt;PhieuBauCu!$C$20),0,IF(SUBSTITUTE(LOWER($B9),Q$1,",")=LOWER($B9),1,0))),"")</f>
        <v/>
      </c>
      <c r="R9" s="4" t="str">
        <f>IF(LEN(PhieuBauCu!$C$3) &gt;0,  IF(OR(LEN($B9)=0,LEN(R$1)=0),"",IF(OR($B9=0,$AN9&gt;PhieuBauCu!$C$20),0,IF(SUBSTITUTE(LOWER($B9),R$1,",")=LOWER($B9),1,0))),"")</f>
        <v/>
      </c>
      <c r="S9" s="4" t="str">
        <f>IF(LEN(PhieuBauCu!$C$3) &gt;0,  IF(OR(LEN($B9)=0,LEN(S$1)=0),"",IF(OR($B9=0,$AN9&gt;PhieuBauCu!$C$20),0,IF(SUBSTITUTE(LOWER($B9),S$1,",")=LOWER($B9),1,0))),"")</f>
        <v/>
      </c>
      <c r="T9" s="4" t="str">
        <f>IF(LEN(PhieuBauCu!$C$3) &gt;0,  IF(OR(LEN($B9)=0,LEN(T$1)=0),"",IF(OR($B9=0,$AN9&gt;PhieuBauCu!$C$20),0,IF(SUBSTITUTE(LOWER($B9),T$1,",")=LOWER($B9),1,0))),"")</f>
        <v/>
      </c>
      <c r="U9" s="10">
        <f t="shared" si="2"/>
        <v>9</v>
      </c>
      <c r="V9" s="29">
        <f>IF(B9=0,0,IF(AND(LEN(B9&gt;0),U9&gt;=1, U9&lt;=PhieuBauCu!$C$20),1,0))</f>
        <v>1</v>
      </c>
      <c r="W9" s="29">
        <f t="shared" si="3"/>
        <v>0</v>
      </c>
      <c r="X9" s="29">
        <f t="shared" si="4"/>
        <v>1</v>
      </c>
      <c r="Y9" s="29">
        <f t="shared" si="5"/>
        <v>1</v>
      </c>
      <c r="Z9" s="29">
        <f t="shared" si="6"/>
        <v>1</v>
      </c>
      <c r="AA9" s="29">
        <f t="shared" si="7"/>
        <v>1</v>
      </c>
      <c r="AB9" s="29">
        <f t="shared" si="8"/>
        <v>1</v>
      </c>
      <c r="AC9" s="29">
        <f t="shared" si="9"/>
        <v>1</v>
      </c>
      <c r="AD9" s="29">
        <f t="shared" si="10"/>
        <v>1</v>
      </c>
      <c r="AE9" s="29">
        <f t="shared" si="11"/>
        <v>1</v>
      </c>
      <c r="AF9" s="29">
        <f t="shared" si="12"/>
        <v>0</v>
      </c>
      <c r="AG9" s="29">
        <f t="shared" si="13"/>
        <v>1</v>
      </c>
      <c r="AH9" s="29">
        <f t="shared" si="14"/>
        <v>0</v>
      </c>
      <c r="AI9" s="29">
        <f t="shared" si="15"/>
        <v>0</v>
      </c>
      <c r="AJ9" s="29">
        <f t="shared" si="16"/>
        <v>0</v>
      </c>
      <c r="AK9" s="29">
        <f t="shared" si="17"/>
        <v>0</v>
      </c>
      <c r="AL9" s="29">
        <f t="shared" si="18"/>
        <v>0</v>
      </c>
      <c r="AM9" s="29">
        <f t="shared" si="19"/>
        <v>0</v>
      </c>
      <c r="AN9" s="29">
        <f t="shared" si="20"/>
        <v>9</v>
      </c>
      <c r="AO9" s="29">
        <f t="shared" si="21"/>
        <v>1</v>
      </c>
    </row>
    <row r="10" spans="1:41" ht="28.5" customHeight="1" x14ac:dyDescent="0.25">
      <c r="A10" s="31">
        <v>6</v>
      </c>
      <c r="B10" s="51" t="s">
        <v>45</v>
      </c>
      <c r="C10" s="30" t="str">
        <f t="shared" ref="C10:C18" si="24">IF(LEN(B10)&gt;0,IF(V10=1,"Ok","Not Ok"),"")</f>
        <v>Ok</v>
      </c>
      <c r="D10" s="4">
        <f>IF(LEN(PhieuBauCu!$C$3) &gt;0, IF(OR(LEN($B10)=0,LEN(D$1)=0),"",IF(OR($B10=0,$AN10&gt;PhieuBauCu!$C$20),0,IF(SUBSTITUTE(LOWER($B10),D$1,",")=LOWER($B10),1,0))),"")</f>
        <v>0</v>
      </c>
      <c r="E10" s="4">
        <f>IF(LEN(PhieuBauCu!$C$3) &gt;0, IF(OR(LEN($B10)=0,LEN(E$1)=0),"",IF(OR($B10=0,$AN10&gt;PhieuBauCu!$C$20),0,IF(SUBSTITUTE(LOWER($B10),E$1,",")=LOWER($B10),1,0))),"")</f>
        <v>1</v>
      </c>
      <c r="F10" s="4">
        <f>IF(LEN(PhieuBauCu!$C$3) &gt;0,  IF(OR(LEN($B10)=0,LEN(F$1)=0),"",IF(OR($B10=0,$AN10&gt;PhieuBauCu!$C$20),0,IF(SUBSTITUTE(LOWER($B10),F$1,",")=LOWER($B10),1,0))),"")</f>
        <v>1</v>
      </c>
      <c r="G10" s="4">
        <f>IF(LEN(PhieuBauCu!$C$3) &gt;0,  IF(OR(LEN($B10)=0,LEN(G$1)=0),"",IF(OR($B10=0,$AN10&gt;PhieuBauCu!$C$20),0,IF(SUBSTITUTE(LOWER($B10),G$1,",")=LOWER($B10),1,0))),"")</f>
        <v>1</v>
      </c>
      <c r="H10" s="4">
        <f>IF(LEN(PhieuBauCu!$C$3) &gt;0,  IF(OR(LEN($B10)=0,LEN(H$1)=0),"",IF(OR($B10=0,$AN10&gt;PhieuBauCu!$C$20),0,IF(SUBSTITUTE(LOWER($B10),H$1,",")=LOWER($B10),1,0))),"")</f>
        <v>1</v>
      </c>
      <c r="I10" s="4">
        <f>IF(LEN(PhieuBauCu!$C$3) &gt;0,  IF(OR(LEN($B10)=0,LEN(I$1)=0),"",IF(OR($B10=0,$AN10&gt;PhieuBauCu!$C$20),0,IF(SUBSTITUTE(LOWER($B10),I$1,",")=LOWER($B10),1,0))),"")</f>
        <v>1</v>
      </c>
      <c r="J10" s="4">
        <f>IF(LEN(PhieuBauCu!$C$3) &gt;0, IF(OR(LEN($B10)=0,LEN(J$1)=0),"",IF(OR($B10=0,$AN10&gt;PhieuBauCu!$C$20),0,IF(SUBSTITUTE(LOWER($B10),J$1,",")=LOWER($B10),1,0))),"")</f>
        <v>1</v>
      </c>
      <c r="K10" s="4">
        <f>IF(LEN(PhieuBauCu!$C$3) &gt;0, IF(OR(LEN($B10)=0,LEN(K$1)=0),"",IF(OR($B10=0,$AN10&gt;PhieuBauCu!$C$20),0,IF(SUBSTITUTE(LOWER($B10),K$1,",")=LOWER($B10),1,0))),"")</f>
        <v>1</v>
      </c>
      <c r="L10" s="4">
        <f>IF(LEN(PhieuBauCu!$C$3) &gt;0, IF(OR(LEN($B10)=0,LEN(L$1)=0),"",IF(OR($B10=0,$AN10&gt;PhieuBauCu!$C$20),0,IF(SUBSTITUTE(LOWER($B10),L$1,",")=LOWER($B10),1,0))),"")</f>
        <v>1</v>
      </c>
      <c r="M10" s="4">
        <f>IF(LEN(PhieuBauCu!$C$3) &gt;0,  IF(OR(LEN($B10)=0,LEN(M$1)=0),"",IF(OR($B10=0,$AN10&gt;PhieuBauCu!$C$20),0,IF(SUBSTITUTE(LOWER($B10),M$1,",")=LOWER($B10),1,0))),"")</f>
        <v>0</v>
      </c>
      <c r="N10" s="4">
        <f>IF(LEN(PhieuBauCu!$C$3) &gt;0,  IF(OR(LEN($B10)=0,LEN(N$1)=0),"",IF(OR($B10=0,$AN10&gt;PhieuBauCu!$C$20),0,IF(SUBSTITUTE(LOWER($B10),N$1,",")=LOWER($B10),1,0))),"")</f>
        <v>0</v>
      </c>
      <c r="O10" s="4" t="str">
        <f>IF(LEN(PhieuBauCu!$C$3) &gt;0,  IF(OR(LEN($B10)=0,LEN(O$1)=0),"",IF(OR($B10=0,$AN10&gt;PhieuBauCu!$C$20),0,IF(SUBSTITUTE(LOWER($B10),O$1,",")=LOWER($B10),1,0))),"")</f>
        <v/>
      </c>
      <c r="P10" s="4" t="str">
        <f>IF(LEN(PhieuBauCu!$C$3) &gt;0,  IF(OR(LEN($B10)=0,LEN(P$1)=0),"",IF(OR($B10=0,$AN10&gt;PhieuBauCu!$C$20),0,IF(SUBSTITUTE(LOWER($B10),P$1,",")=LOWER($B10),1,0))),"")</f>
        <v/>
      </c>
      <c r="Q10" s="4" t="str">
        <f>IF(LEN(PhieuBauCu!$C$3) &gt;0,  IF(OR(LEN($B10)=0,LEN(Q$1)=0),"",IF(OR($B10=0,$AN10&gt;PhieuBauCu!$C$20),0,IF(SUBSTITUTE(LOWER($B10),Q$1,",")=LOWER($B10),1,0))),"")</f>
        <v/>
      </c>
      <c r="R10" s="4" t="str">
        <f>IF(LEN(PhieuBauCu!$C$3) &gt;0,  IF(OR(LEN($B10)=0,LEN(R$1)=0),"",IF(OR($B10=0,$AN10&gt;PhieuBauCu!$C$20),0,IF(SUBSTITUTE(LOWER($B10),R$1,",")=LOWER($B10),1,0))),"")</f>
        <v/>
      </c>
      <c r="S10" s="4" t="str">
        <f>IF(LEN(PhieuBauCu!$C$3) &gt;0,  IF(OR(LEN($B10)=0,LEN(S$1)=0),"",IF(OR($B10=0,$AN10&gt;PhieuBauCu!$C$20),0,IF(SUBSTITUTE(LOWER($B10),S$1,",")=LOWER($B10),1,0))),"")</f>
        <v/>
      </c>
      <c r="T10" s="4" t="str">
        <f>IF(LEN(PhieuBauCu!$C$3) &gt;0,  IF(OR(LEN($B10)=0,LEN(T$1)=0),"",IF(OR($B10=0,$AN10&gt;PhieuBauCu!$C$20),0,IF(SUBSTITUTE(LOWER($B10),T$1,",")=LOWER($B10),1,0))),"")</f>
        <v/>
      </c>
      <c r="U10" s="10">
        <f t="shared" si="2"/>
        <v>8</v>
      </c>
      <c r="V10" s="29">
        <f>IF(B10=0,0,IF(AND(LEN(B10&gt;0),U10&gt;=1, U10&lt;=PhieuBauCu!$C$20),1,0))</f>
        <v>1</v>
      </c>
      <c r="W10" s="29">
        <f t="shared" si="3"/>
        <v>0</v>
      </c>
      <c r="X10" s="29">
        <f t="shared" si="4"/>
        <v>1</v>
      </c>
      <c r="Y10" s="29">
        <f t="shared" si="5"/>
        <v>1</v>
      </c>
      <c r="Z10" s="29">
        <f t="shared" si="6"/>
        <v>1</v>
      </c>
      <c r="AA10" s="29">
        <f t="shared" si="7"/>
        <v>1</v>
      </c>
      <c r="AB10" s="29">
        <f t="shared" si="8"/>
        <v>1</v>
      </c>
      <c r="AC10" s="29">
        <f t="shared" si="9"/>
        <v>1</v>
      </c>
      <c r="AD10" s="29">
        <f t="shared" si="10"/>
        <v>1</v>
      </c>
      <c r="AE10" s="29">
        <f t="shared" si="11"/>
        <v>1</v>
      </c>
      <c r="AF10" s="29">
        <f t="shared" si="12"/>
        <v>0</v>
      </c>
      <c r="AG10" s="29">
        <f t="shared" si="13"/>
        <v>0</v>
      </c>
      <c r="AH10" s="29">
        <f t="shared" si="14"/>
        <v>0</v>
      </c>
      <c r="AI10" s="29">
        <f t="shared" si="15"/>
        <v>0</v>
      </c>
      <c r="AJ10" s="29">
        <f t="shared" si="16"/>
        <v>0</v>
      </c>
      <c r="AK10" s="29">
        <f t="shared" si="17"/>
        <v>0</v>
      </c>
      <c r="AL10" s="29">
        <f t="shared" si="18"/>
        <v>0</v>
      </c>
      <c r="AM10" s="29">
        <f t="shared" si="19"/>
        <v>0</v>
      </c>
      <c r="AN10" s="29">
        <f t="shared" si="20"/>
        <v>8</v>
      </c>
      <c r="AO10" s="29">
        <f t="shared" si="21"/>
        <v>1</v>
      </c>
    </row>
    <row r="11" spans="1:41" ht="28.5" customHeight="1" x14ac:dyDescent="0.25">
      <c r="A11" s="31">
        <v>7</v>
      </c>
      <c r="B11" s="36" t="s">
        <v>24</v>
      </c>
      <c r="C11" s="30" t="str">
        <f t="shared" si="24"/>
        <v>Ok</v>
      </c>
      <c r="D11" s="4">
        <f>IF(LEN(PhieuBauCu!$C$3) &gt;0, IF(OR(LEN($B11)=0,LEN(D$1)=0),"",IF(OR($B11=0,$AN11&gt;PhieuBauCu!$C$20),0,IF(SUBSTITUTE(LOWER($B11),D$1,",")=LOWER($B11),1,0))),"")</f>
        <v>1</v>
      </c>
      <c r="E11" s="4">
        <f>IF(LEN(PhieuBauCu!$C$3) &gt;0, IF(OR(LEN($B11)=0,LEN(E$1)=0),"",IF(OR($B11=0,$AN11&gt;PhieuBauCu!$C$20),0,IF(SUBSTITUTE(LOWER($B11),E$1,",")=LOWER($B11),1,0))),"")</f>
        <v>1</v>
      </c>
      <c r="F11" s="4">
        <f>IF(LEN(PhieuBauCu!$C$3) &gt;0,  IF(OR(LEN($B11)=0,LEN(F$1)=0),"",IF(OR($B11=0,$AN11&gt;PhieuBauCu!$C$20),0,IF(SUBSTITUTE(LOWER($B11),F$1,",")=LOWER($B11),1,0))),"")</f>
        <v>1</v>
      </c>
      <c r="G11" s="4">
        <f>IF(LEN(PhieuBauCu!$C$3) &gt;0,  IF(OR(LEN($B11)=0,LEN(G$1)=0),"",IF(OR($B11=0,$AN11&gt;PhieuBauCu!$C$20),0,IF(SUBSTITUTE(LOWER($B11),G$1,",")=LOWER($B11),1,0))),"")</f>
        <v>1</v>
      </c>
      <c r="H11" s="4">
        <f>IF(LEN(PhieuBauCu!$C$3) &gt;0,  IF(OR(LEN($B11)=0,LEN(H$1)=0),"",IF(OR($B11=0,$AN11&gt;PhieuBauCu!$C$20),0,IF(SUBSTITUTE(LOWER($B11),H$1,",")=LOWER($B11),1,0))),"")</f>
        <v>1</v>
      </c>
      <c r="I11" s="4">
        <f>IF(LEN(PhieuBauCu!$C$3) &gt;0,  IF(OR(LEN($B11)=0,LEN(I$1)=0),"",IF(OR($B11=0,$AN11&gt;PhieuBauCu!$C$20),0,IF(SUBSTITUTE(LOWER($B11),I$1,",")=LOWER($B11),1,0))),"")</f>
        <v>1</v>
      </c>
      <c r="J11" s="4">
        <f>IF(LEN(PhieuBauCu!$C$3) &gt;0, IF(OR(LEN($B11)=0,LEN(J$1)=0),"",IF(OR($B11=0,$AN11&gt;PhieuBauCu!$C$20),0,IF(SUBSTITUTE(LOWER($B11),J$1,",")=LOWER($B11),1,0))),"")</f>
        <v>1</v>
      </c>
      <c r="K11" s="4">
        <f>IF(LEN(PhieuBauCu!$C$3) &gt;0, IF(OR(LEN($B11)=0,LEN(K$1)=0),"",IF(OR($B11=0,$AN11&gt;PhieuBauCu!$C$20),0,IF(SUBSTITUTE(LOWER($B11),K$1,",")=LOWER($B11),1,0))),"")</f>
        <v>1</v>
      </c>
      <c r="L11" s="4">
        <f>IF(LEN(PhieuBauCu!$C$3) &gt;0, IF(OR(LEN($B11)=0,LEN(L$1)=0),"",IF(OR($B11=0,$AN11&gt;PhieuBauCu!$C$20),0,IF(SUBSTITUTE(LOWER($B11),L$1,",")=LOWER($B11),1,0))),"")</f>
        <v>1</v>
      </c>
      <c r="M11" s="4">
        <f>IF(LEN(PhieuBauCu!$C$3) &gt;0,  IF(OR(LEN($B11)=0,LEN(M$1)=0),"",IF(OR($B11=0,$AN11&gt;PhieuBauCu!$C$20),0,IF(SUBSTITUTE(LOWER($B11),M$1,",")=LOWER($B11),1,0))),"")</f>
        <v>0</v>
      </c>
      <c r="N11" s="4">
        <f>IF(LEN(PhieuBauCu!$C$3) &gt;0,  IF(OR(LEN($B11)=0,LEN(N$1)=0),"",IF(OR($B11=0,$AN11&gt;PhieuBauCu!$C$20),0,IF(SUBSTITUTE(LOWER($B11),N$1,",")=LOWER($B11),1,0))),"")</f>
        <v>0</v>
      </c>
      <c r="O11" s="4" t="str">
        <f>IF(LEN(PhieuBauCu!$C$3) &gt;0,  IF(OR(LEN($B11)=0,LEN(O$1)=0),"",IF(OR($B11=0,$AN11&gt;PhieuBauCu!$C$20),0,IF(SUBSTITUTE(LOWER($B11),O$1,",")=LOWER($B11),1,0))),"")</f>
        <v/>
      </c>
      <c r="P11" s="4" t="str">
        <f>IF(LEN(PhieuBauCu!$C$3) &gt;0,  IF(OR(LEN($B11)=0,LEN(P$1)=0),"",IF(OR($B11=0,$AN11&gt;PhieuBauCu!$C$20),0,IF(SUBSTITUTE(LOWER($B11),P$1,",")=LOWER($B11),1,0))),"")</f>
        <v/>
      </c>
      <c r="Q11" s="4" t="str">
        <f>IF(LEN(PhieuBauCu!$C$3) &gt;0,  IF(OR(LEN($B11)=0,LEN(Q$1)=0),"",IF(OR($B11=0,$AN11&gt;PhieuBauCu!$C$20),0,IF(SUBSTITUTE(LOWER($B11),Q$1,",")=LOWER($B11),1,0))),"")</f>
        <v/>
      </c>
      <c r="R11" s="4" t="str">
        <f>IF(LEN(PhieuBauCu!$C$3) &gt;0,  IF(OR(LEN($B11)=0,LEN(R$1)=0),"",IF(OR($B11=0,$AN11&gt;PhieuBauCu!$C$20),0,IF(SUBSTITUTE(LOWER($B11),R$1,",")=LOWER($B11),1,0))),"")</f>
        <v/>
      </c>
      <c r="S11" s="4" t="str">
        <f>IF(LEN(PhieuBauCu!$C$3) &gt;0,  IF(OR(LEN($B11)=0,LEN(S$1)=0),"",IF(OR($B11=0,$AN11&gt;PhieuBauCu!$C$20),0,IF(SUBSTITUTE(LOWER($B11),S$1,",")=LOWER($B11),1,0))),"")</f>
        <v/>
      </c>
      <c r="T11" s="4" t="str">
        <f>IF(LEN(PhieuBauCu!$C$3) &gt;0,  IF(OR(LEN($B11)=0,LEN(T$1)=0),"",IF(OR($B11=0,$AN11&gt;PhieuBauCu!$C$20),0,IF(SUBSTITUTE(LOWER($B11),T$1,",")=LOWER($B11),1,0))),"")</f>
        <v/>
      </c>
      <c r="U11" s="10">
        <f t="shared" si="2"/>
        <v>9</v>
      </c>
      <c r="V11" s="29">
        <f>IF(B11=0,0,IF(AND(LEN(B11&gt;0),U11&gt;=1, U11&lt;=PhieuBauCu!$C$20),1,0))</f>
        <v>1</v>
      </c>
      <c r="W11" s="29">
        <f t="shared" si="3"/>
        <v>1</v>
      </c>
      <c r="X11" s="29">
        <f t="shared" si="4"/>
        <v>1</v>
      </c>
      <c r="Y11" s="29">
        <f t="shared" si="5"/>
        <v>1</v>
      </c>
      <c r="Z11" s="29">
        <f t="shared" si="6"/>
        <v>1</v>
      </c>
      <c r="AA11" s="29">
        <f t="shared" si="7"/>
        <v>1</v>
      </c>
      <c r="AB11" s="29">
        <f t="shared" si="8"/>
        <v>1</v>
      </c>
      <c r="AC11" s="29">
        <f t="shared" si="9"/>
        <v>1</v>
      </c>
      <c r="AD11" s="29">
        <f t="shared" si="10"/>
        <v>1</v>
      </c>
      <c r="AE11" s="29">
        <f t="shared" si="11"/>
        <v>1</v>
      </c>
      <c r="AF11" s="29">
        <f t="shared" si="12"/>
        <v>0</v>
      </c>
      <c r="AG11" s="29">
        <f t="shared" si="13"/>
        <v>0</v>
      </c>
      <c r="AH11" s="29">
        <f t="shared" si="14"/>
        <v>0</v>
      </c>
      <c r="AI11" s="29">
        <f t="shared" si="15"/>
        <v>0</v>
      </c>
      <c r="AJ11" s="29">
        <f t="shared" si="16"/>
        <v>0</v>
      </c>
      <c r="AK11" s="29">
        <f t="shared" si="17"/>
        <v>0</v>
      </c>
      <c r="AL11" s="29">
        <f t="shared" si="18"/>
        <v>0</v>
      </c>
      <c r="AM11" s="29">
        <f t="shared" si="19"/>
        <v>0</v>
      </c>
      <c r="AN11" s="29">
        <f t="shared" si="20"/>
        <v>9</v>
      </c>
      <c r="AO11" s="29">
        <f t="shared" si="21"/>
        <v>1</v>
      </c>
    </row>
    <row r="12" spans="1:41" ht="28.5" customHeight="1" x14ac:dyDescent="0.25">
      <c r="A12" s="31">
        <v>8</v>
      </c>
      <c r="B12" s="36">
        <v>12</v>
      </c>
      <c r="C12" s="30" t="str">
        <f t="shared" si="24"/>
        <v>Ok</v>
      </c>
      <c r="D12" s="4">
        <f>IF(LEN(PhieuBauCu!$C$3) &gt;0, IF(OR(LEN($B12)=0,LEN(D$1)=0),"",IF(OR($B12=0,$AN12&gt;PhieuBauCu!$C$20),0,IF(SUBSTITUTE(LOWER($B12),D$1,",")=LOWER($B12),1,0))),"")</f>
        <v>0</v>
      </c>
      <c r="E12" s="4">
        <f>IF(LEN(PhieuBauCu!$C$3) &gt;0, IF(OR(LEN($B12)=0,LEN(E$1)=0),"",IF(OR($B12=0,$AN12&gt;PhieuBauCu!$C$20),0,IF(SUBSTITUTE(LOWER($B12),E$1,",")=LOWER($B12),1,0))),"")</f>
        <v>0</v>
      </c>
      <c r="F12" s="4">
        <f>IF(LEN(PhieuBauCu!$C$3) &gt;0,  IF(OR(LEN($B12)=0,LEN(F$1)=0),"",IF(OR($B12=0,$AN12&gt;PhieuBauCu!$C$20),0,IF(SUBSTITUTE(LOWER($B12),F$1,",")=LOWER($B12),1,0))),"")</f>
        <v>1</v>
      </c>
      <c r="G12" s="4">
        <f>IF(LEN(PhieuBauCu!$C$3) &gt;0,  IF(OR(LEN($B12)=0,LEN(G$1)=0),"",IF(OR($B12=0,$AN12&gt;PhieuBauCu!$C$20),0,IF(SUBSTITUTE(LOWER($B12),G$1,",")=LOWER($B12),1,0))),"")</f>
        <v>1</v>
      </c>
      <c r="H12" s="4">
        <f>IF(LEN(PhieuBauCu!$C$3) &gt;0,  IF(OR(LEN($B12)=0,LEN(H$1)=0),"",IF(OR($B12=0,$AN12&gt;PhieuBauCu!$C$20),0,IF(SUBSTITUTE(LOWER($B12),H$1,",")=LOWER($B12),1,0))),"")</f>
        <v>1</v>
      </c>
      <c r="I12" s="4">
        <f>IF(LEN(PhieuBauCu!$C$3) &gt;0,  IF(OR(LEN($B12)=0,LEN(I$1)=0),"",IF(OR($B12=0,$AN12&gt;PhieuBauCu!$C$20),0,IF(SUBSTITUTE(LOWER($B12),I$1,",")=LOWER($B12),1,0))),"")</f>
        <v>1</v>
      </c>
      <c r="J12" s="4">
        <f>IF(LEN(PhieuBauCu!$C$3) &gt;0, IF(OR(LEN($B12)=0,LEN(J$1)=0),"",IF(OR($B12=0,$AN12&gt;PhieuBauCu!$C$20),0,IF(SUBSTITUTE(LOWER($B12),J$1,",")=LOWER($B12),1,0))),"")</f>
        <v>1</v>
      </c>
      <c r="K12" s="4">
        <f>IF(LEN(PhieuBauCu!$C$3) &gt;0, IF(OR(LEN($B12)=0,LEN(K$1)=0),"",IF(OR($B12=0,$AN12&gt;PhieuBauCu!$C$20),0,IF(SUBSTITUTE(LOWER($B12),K$1,",")=LOWER($B12),1,0))),"")</f>
        <v>1</v>
      </c>
      <c r="L12" s="4">
        <f>IF(LEN(PhieuBauCu!$C$3) &gt;0, IF(OR(LEN($B12)=0,LEN(L$1)=0),"",IF(OR($B12=0,$AN12&gt;PhieuBauCu!$C$20),0,IF(SUBSTITUTE(LOWER($B12),L$1,",")=LOWER($B12),1,0))),"")</f>
        <v>1</v>
      </c>
      <c r="M12" s="4">
        <f>IF(LEN(PhieuBauCu!$C$3) &gt;0,  IF(OR(LEN($B12)=0,LEN(M$1)=0),"",IF(OR($B12=0,$AN12&gt;PhieuBauCu!$C$20),0,IF(SUBSTITUTE(LOWER($B12),M$1,",")=LOWER($B12),1,0))),"")</f>
        <v>1</v>
      </c>
      <c r="N12" s="4">
        <f>IF(LEN(PhieuBauCu!$C$3) &gt;0,  IF(OR(LEN($B12)=0,LEN(N$1)=0),"",IF(OR($B12=0,$AN12&gt;PhieuBauCu!$C$20),0,IF(SUBSTITUTE(LOWER($B12),N$1,",")=LOWER($B12),1,0))),"")</f>
        <v>1</v>
      </c>
      <c r="O12" s="4" t="str">
        <f>IF(LEN(PhieuBauCu!$C$3) &gt;0,  IF(OR(LEN($B12)=0,LEN(O$1)=0),"",IF(OR($B12=0,$AN12&gt;PhieuBauCu!$C$20),0,IF(SUBSTITUTE(LOWER($B12),O$1,",")=LOWER($B12),1,0))),"")</f>
        <v/>
      </c>
      <c r="P12" s="4" t="str">
        <f>IF(LEN(PhieuBauCu!$C$3) &gt;0,  IF(OR(LEN($B12)=0,LEN(P$1)=0),"",IF(OR($B12=0,$AN12&gt;PhieuBauCu!$C$20),0,IF(SUBSTITUTE(LOWER($B12),P$1,",")=LOWER($B12),1,0))),"")</f>
        <v/>
      </c>
      <c r="Q12" s="4" t="str">
        <f>IF(LEN(PhieuBauCu!$C$3) &gt;0,  IF(OR(LEN($B12)=0,LEN(Q$1)=0),"",IF(OR($B12=0,$AN12&gt;PhieuBauCu!$C$20),0,IF(SUBSTITUTE(LOWER($B12),Q$1,",")=LOWER($B12),1,0))),"")</f>
        <v/>
      </c>
      <c r="R12" s="4" t="str">
        <f>IF(LEN(PhieuBauCu!$C$3) &gt;0,  IF(OR(LEN($B12)=0,LEN(R$1)=0),"",IF(OR($B12=0,$AN12&gt;PhieuBauCu!$C$20),0,IF(SUBSTITUTE(LOWER($B12),R$1,",")=LOWER($B12),1,0))),"")</f>
        <v/>
      </c>
      <c r="S12" s="4" t="str">
        <f>IF(LEN(PhieuBauCu!$C$3) &gt;0,  IF(OR(LEN($B12)=0,LEN(S$1)=0),"",IF(OR($B12=0,$AN12&gt;PhieuBauCu!$C$20),0,IF(SUBSTITUTE(LOWER($B12),S$1,",")=LOWER($B12),1,0))),"")</f>
        <v/>
      </c>
      <c r="T12" s="4" t="str">
        <f>IF(LEN(PhieuBauCu!$C$3) &gt;0,  IF(OR(LEN($B12)=0,LEN(T$1)=0),"",IF(OR($B12=0,$AN12&gt;PhieuBauCu!$C$20),0,IF(SUBSTITUTE(LOWER($B12),T$1,",")=LOWER($B12),1,0))),"")</f>
        <v/>
      </c>
      <c r="U12" s="10">
        <f t="shared" si="2"/>
        <v>9</v>
      </c>
      <c r="V12" s="29">
        <f>IF(B12=0,0,IF(AND(LEN(B12&gt;0),U12&gt;=1, U12&lt;=PhieuBauCu!$C$20),1,0))</f>
        <v>1</v>
      </c>
      <c r="W12" s="29">
        <f t="shared" si="3"/>
        <v>0</v>
      </c>
      <c r="X12" s="29">
        <f t="shared" si="4"/>
        <v>0</v>
      </c>
      <c r="Y12" s="29">
        <f t="shared" si="5"/>
        <v>1</v>
      </c>
      <c r="Z12" s="29">
        <f t="shared" si="6"/>
        <v>1</v>
      </c>
      <c r="AA12" s="29">
        <f t="shared" si="7"/>
        <v>1</v>
      </c>
      <c r="AB12" s="29">
        <f t="shared" si="8"/>
        <v>1</v>
      </c>
      <c r="AC12" s="29">
        <f t="shared" si="9"/>
        <v>1</v>
      </c>
      <c r="AD12" s="29">
        <f t="shared" si="10"/>
        <v>1</v>
      </c>
      <c r="AE12" s="29">
        <f t="shared" si="11"/>
        <v>1</v>
      </c>
      <c r="AF12" s="29">
        <f t="shared" si="12"/>
        <v>1</v>
      </c>
      <c r="AG12" s="29">
        <f t="shared" si="13"/>
        <v>1</v>
      </c>
      <c r="AH12" s="29">
        <f t="shared" si="14"/>
        <v>0</v>
      </c>
      <c r="AI12" s="29">
        <f t="shared" si="15"/>
        <v>0</v>
      </c>
      <c r="AJ12" s="29">
        <f t="shared" si="16"/>
        <v>0</v>
      </c>
      <c r="AK12" s="29">
        <f t="shared" si="17"/>
        <v>0</v>
      </c>
      <c r="AL12" s="29">
        <f t="shared" si="18"/>
        <v>0</v>
      </c>
      <c r="AM12" s="29">
        <f t="shared" si="19"/>
        <v>0</v>
      </c>
      <c r="AN12" s="29">
        <f t="shared" si="20"/>
        <v>9</v>
      </c>
      <c r="AO12" s="29">
        <f t="shared" si="21"/>
        <v>1</v>
      </c>
    </row>
    <row r="13" spans="1:41" ht="28.5" customHeight="1" x14ac:dyDescent="0.25">
      <c r="A13" s="31">
        <v>9</v>
      </c>
      <c r="B13" s="36">
        <v>23</v>
      </c>
      <c r="C13" s="30" t="str">
        <f t="shared" si="24"/>
        <v>Ok</v>
      </c>
      <c r="D13" s="4">
        <f>IF(LEN(PhieuBauCu!$C$3) &gt;0, IF(OR(LEN($B13)=0,LEN(D$1)=0),"",IF(OR($B13=0,$AN13&gt;PhieuBauCu!$C$20),0,IF(SUBSTITUTE(LOWER($B13),D$1,",")=LOWER($B13),1,0))),"")</f>
        <v>1</v>
      </c>
      <c r="E13" s="4">
        <f>IF(LEN(PhieuBauCu!$C$3) &gt;0, IF(OR(LEN($B13)=0,LEN(E$1)=0),"",IF(OR($B13=0,$AN13&gt;PhieuBauCu!$C$20),0,IF(SUBSTITUTE(LOWER($B13),E$1,",")=LOWER($B13),1,0))),"")</f>
        <v>0</v>
      </c>
      <c r="F13" s="4">
        <f>IF(LEN(PhieuBauCu!$C$3) &gt;0,  IF(OR(LEN($B13)=0,LEN(F$1)=0),"",IF(OR($B13=0,$AN13&gt;PhieuBauCu!$C$20),0,IF(SUBSTITUTE(LOWER($B13),F$1,",")=LOWER($B13),1,0))),"")</f>
        <v>0</v>
      </c>
      <c r="G13" s="4">
        <f>IF(LEN(PhieuBauCu!$C$3) &gt;0,  IF(OR(LEN($B13)=0,LEN(G$1)=0),"",IF(OR($B13=0,$AN13&gt;PhieuBauCu!$C$20),0,IF(SUBSTITUTE(LOWER($B13),G$1,",")=LOWER($B13),1,0))),"")</f>
        <v>1</v>
      </c>
      <c r="H13" s="4">
        <f>IF(LEN(PhieuBauCu!$C$3) &gt;0,  IF(OR(LEN($B13)=0,LEN(H$1)=0),"",IF(OR($B13=0,$AN13&gt;PhieuBauCu!$C$20),0,IF(SUBSTITUTE(LOWER($B13),H$1,",")=LOWER($B13),1,0))),"")</f>
        <v>1</v>
      </c>
      <c r="I13" s="4">
        <f>IF(LEN(PhieuBauCu!$C$3) &gt;0,  IF(OR(LEN($B13)=0,LEN(I$1)=0),"",IF(OR($B13=0,$AN13&gt;PhieuBauCu!$C$20),0,IF(SUBSTITUTE(LOWER($B13),I$1,",")=LOWER($B13),1,0))),"")</f>
        <v>1</v>
      </c>
      <c r="J13" s="4">
        <f>IF(LEN(PhieuBauCu!$C$3) &gt;0, IF(OR(LEN($B13)=0,LEN(J$1)=0),"",IF(OR($B13=0,$AN13&gt;PhieuBauCu!$C$20),0,IF(SUBSTITUTE(LOWER($B13),J$1,",")=LOWER($B13),1,0))),"")</f>
        <v>1</v>
      </c>
      <c r="K13" s="4">
        <f>IF(LEN(PhieuBauCu!$C$3) &gt;0, IF(OR(LEN($B13)=0,LEN(K$1)=0),"",IF(OR($B13=0,$AN13&gt;PhieuBauCu!$C$20),0,IF(SUBSTITUTE(LOWER($B13),K$1,",")=LOWER($B13),1,0))),"")</f>
        <v>1</v>
      </c>
      <c r="L13" s="4">
        <f>IF(LEN(PhieuBauCu!$C$3) &gt;0, IF(OR(LEN($B13)=0,LEN(L$1)=0),"",IF(OR($B13=0,$AN13&gt;PhieuBauCu!$C$20),0,IF(SUBSTITUTE(LOWER($B13),L$1,",")=LOWER($B13),1,0))),"")</f>
        <v>1</v>
      </c>
      <c r="M13" s="4">
        <f>IF(LEN(PhieuBauCu!$C$3) &gt;0,  IF(OR(LEN($B13)=0,LEN(M$1)=0),"",IF(OR($B13=0,$AN13&gt;PhieuBauCu!$C$20),0,IF(SUBSTITUTE(LOWER($B13),M$1,",")=LOWER($B13),1,0))),"")</f>
        <v>1</v>
      </c>
      <c r="N13" s="4">
        <f>IF(LEN(PhieuBauCu!$C$3) &gt;0,  IF(OR(LEN($B13)=0,LEN(N$1)=0),"",IF(OR($B13=0,$AN13&gt;PhieuBauCu!$C$20),0,IF(SUBSTITUTE(LOWER($B13),N$1,",")=LOWER($B13),1,0))),"")</f>
        <v>1</v>
      </c>
      <c r="O13" s="4" t="str">
        <f>IF(LEN(PhieuBauCu!$C$3) &gt;0,  IF(OR(LEN($B13)=0,LEN(O$1)=0),"",IF(OR($B13=0,$AN13&gt;PhieuBauCu!$C$20),0,IF(SUBSTITUTE(LOWER($B13),O$1,",")=LOWER($B13),1,0))),"")</f>
        <v/>
      </c>
      <c r="P13" s="4" t="str">
        <f>IF(LEN(PhieuBauCu!$C$3) &gt;0,  IF(OR(LEN($B13)=0,LEN(P$1)=0),"",IF(OR($B13=0,$AN13&gt;PhieuBauCu!$C$20),0,IF(SUBSTITUTE(LOWER($B13),P$1,",")=LOWER($B13),1,0))),"")</f>
        <v/>
      </c>
      <c r="Q13" s="4" t="str">
        <f>IF(LEN(PhieuBauCu!$C$3) &gt;0,  IF(OR(LEN($B13)=0,LEN(Q$1)=0),"",IF(OR($B13=0,$AN13&gt;PhieuBauCu!$C$20),0,IF(SUBSTITUTE(LOWER($B13),Q$1,",")=LOWER($B13),1,0))),"")</f>
        <v/>
      </c>
      <c r="R13" s="4" t="str">
        <f>IF(LEN(PhieuBauCu!$C$3) &gt;0,  IF(OR(LEN($B13)=0,LEN(R$1)=0),"",IF(OR($B13=0,$AN13&gt;PhieuBauCu!$C$20),0,IF(SUBSTITUTE(LOWER($B13),R$1,",")=LOWER($B13),1,0))),"")</f>
        <v/>
      </c>
      <c r="S13" s="4" t="str">
        <f>IF(LEN(PhieuBauCu!$C$3) &gt;0,  IF(OR(LEN($B13)=0,LEN(S$1)=0),"",IF(OR($B13=0,$AN13&gt;PhieuBauCu!$C$20),0,IF(SUBSTITUTE(LOWER($B13),S$1,",")=LOWER($B13),1,0))),"")</f>
        <v/>
      </c>
      <c r="T13" s="4" t="str">
        <f>IF(LEN(PhieuBauCu!$C$3) &gt;0,  IF(OR(LEN($B13)=0,LEN(T$1)=0),"",IF(OR($B13=0,$AN13&gt;PhieuBauCu!$C$20),0,IF(SUBSTITUTE(LOWER($B13),T$1,",")=LOWER($B13),1,0))),"")</f>
        <v/>
      </c>
      <c r="U13" s="10">
        <f t="shared" si="2"/>
        <v>9</v>
      </c>
      <c r="V13" s="29">
        <f>IF(B13=0,0,IF(AND(LEN(B13&gt;0),U13&gt;=1, U13&lt;=PhieuBauCu!$C$20),1,0))</f>
        <v>1</v>
      </c>
      <c r="W13" s="29">
        <f t="shared" si="3"/>
        <v>1</v>
      </c>
      <c r="X13" s="29">
        <f t="shared" si="4"/>
        <v>0</v>
      </c>
      <c r="Y13" s="29">
        <f t="shared" si="5"/>
        <v>0</v>
      </c>
      <c r="Z13" s="29">
        <f t="shared" si="6"/>
        <v>1</v>
      </c>
      <c r="AA13" s="29">
        <f t="shared" si="7"/>
        <v>1</v>
      </c>
      <c r="AB13" s="29">
        <f t="shared" si="8"/>
        <v>1</v>
      </c>
      <c r="AC13" s="29">
        <f t="shared" si="9"/>
        <v>1</v>
      </c>
      <c r="AD13" s="29">
        <f t="shared" si="10"/>
        <v>1</v>
      </c>
      <c r="AE13" s="29">
        <f t="shared" si="11"/>
        <v>1</v>
      </c>
      <c r="AF13" s="29">
        <f t="shared" si="12"/>
        <v>1</v>
      </c>
      <c r="AG13" s="29">
        <f t="shared" si="13"/>
        <v>1</v>
      </c>
      <c r="AH13" s="29">
        <f t="shared" si="14"/>
        <v>0</v>
      </c>
      <c r="AI13" s="29">
        <f t="shared" si="15"/>
        <v>0</v>
      </c>
      <c r="AJ13" s="29">
        <f t="shared" si="16"/>
        <v>0</v>
      </c>
      <c r="AK13" s="29">
        <f t="shared" si="17"/>
        <v>0</v>
      </c>
      <c r="AL13" s="29">
        <f t="shared" si="18"/>
        <v>0</v>
      </c>
      <c r="AM13" s="29">
        <f t="shared" si="19"/>
        <v>0</v>
      </c>
      <c r="AN13" s="29">
        <f t="shared" si="20"/>
        <v>9</v>
      </c>
      <c r="AO13" s="29">
        <f t="shared" si="21"/>
        <v>1</v>
      </c>
    </row>
    <row r="14" spans="1:41" ht="28.5" customHeight="1" x14ac:dyDescent="0.25">
      <c r="A14" s="31">
        <v>10</v>
      </c>
      <c r="B14" s="36">
        <v>35</v>
      </c>
      <c r="C14" s="30" t="str">
        <f t="shared" si="24"/>
        <v>Ok</v>
      </c>
      <c r="D14" s="4">
        <f>IF(LEN(PhieuBauCu!$C$3) &gt;0, IF(OR(LEN($B14)=0,LEN(D$1)=0),"",IF(OR($B14=0,$AN14&gt;PhieuBauCu!$C$20),0,IF(SUBSTITUTE(LOWER($B14),D$1,",")=LOWER($B14),1,0))),"")</f>
        <v>1</v>
      </c>
      <c r="E14" s="4">
        <f>IF(LEN(PhieuBauCu!$C$3) &gt;0, IF(OR(LEN($B14)=0,LEN(E$1)=0),"",IF(OR($B14=0,$AN14&gt;PhieuBauCu!$C$20),0,IF(SUBSTITUTE(LOWER($B14),E$1,",")=LOWER($B14),1,0))),"")</f>
        <v>1</v>
      </c>
      <c r="F14" s="4">
        <f>IF(LEN(PhieuBauCu!$C$3) &gt;0,  IF(OR(LEN($B14)=0,LEN(F$1)=0),"",IF(OR($B14=0,$AN14&gt;PhieuBauCu!$C$20),0,IF(SUBSTITUTE(LOWER($B14),F$1,",")=LOWER($B14),1,0))),"")</f>
        <v>0</v>
      </c>
      <c r="G14" s="4">
        <f>IF(LEN(PhieuBauCu!$C$3) &gt;0,  IF(OR(LEN($B14)=0,LEN(G$1)=0),"",IF(OR($B14=0,$AN14&gt;PhieuBauCu!$C$20),0,IF(SUBSTITUTE(LOWER($B14),G$1,",")=LOWER($B14),1,0))),"")</f>
        <v>1</v>
      </c>
      <c r="H14" s="4">
        <f>IF(LEN(PhieuBauCu!$C$3) &gt;0,  IF(OR(LEN($B14)=0,LEN(H$1)=0),"",IF(OR($B14=0,$AN14&gt;PhieuBauCu!$C$20),0,IF(SUBSTITUTE(LOWER($B14),H$1,",")=LOWER($B14),1,0))),"")</f>
        <v>0</v>
      </c>
      <c r="I14" s="4">
        <f>IF(LEN(PhieuBauCu!$C$3) &gt;0,  IF(OR(LEN($B14)=0,LEN(I$1)=0),"",IF(OR($B14=0,$AN14&gt;PhieuBauCu!$C$20),0,IF(SUBSTITUTE(LOWER($B14),I$1,",")=LOWER($B14),1,0))),"")</f>
        <v>1</v>
      </c>
      <c r="J14" s="4">
        <f>IF(LEN(PhieuBauCu!$C$3) &gt;0, IF(OR(LEN($B14)=0,LEN(J$1)=0),"",IF(OR($B14=0,$AN14&gt;PhieuBauCu!$C$20),0,IF(SUBSTITUTE(LOWER($B14),J$1,",")=LOWER($B14),1,0))),"")</f>
        <v>1</v>
      </c>
      <c r="K14" s="4">
        <f>IF(LEN(PhieuBauCu!$C$3) &gt;0, IF(OR(LEN($B14)=0,LEN(K$1)=0),"",IF(OR($B14=0,$AN14&gt;PhieuBauCu!$C$20),0,IF(SUBSTITUTE(LOWER($B14),K$1,",")=LOWER($B14),1,0))),"")</f>
        <v>1</v>
      </c>
      <c r="L14" s="4">
        <f>IF(LEN(PhieuBauCu!$C$3) &gt;0, IF(OR(LEN($B14)=0,LEN(L$1)=0),"",IF(OR($B14=0,$AN14&gt;PhieuBauCu!$C$20),0,IF(SUBSTITUTE(LOWER($B14),L$1,",")=LOWER($B14),1,0))),"")</f>
        <v>1</v>
      </c>
      <c r="M14" s="4">
        <f>IF(LEN(PhieuBauCu!$C$3) &gt;0,  IF(OR(LEN($B14)=0,LEN(M$1)=0),"",IF(OR($B14=0,$AN14&gt;PhieuBauCu!$C$20),0,IF(SUBSTITUTE(LOWER($B14),M$1,",")=LOWER($B14),1,0))),"")</f>
        <v>1</v>
      </c>
      <c r="N14" s="4">
        <f>IF(LEN(PhieuBauCu!$C$3) &gt;0,  IF(OR(LEN($B14)=0,LEN(N$1)=0),"",IF(OR($B14=0,$AN14&gt;PhieuBauCu!$C$20),0,IF(SUBSTITUTE(LOWER($B14),N$1,",")=LOWER($B14),1,0))),"")</f>
        <v>1</v>
      </c>
      <c r="O14" s="4" t="str">
        <f>IF(LEN(PhieuBauCu!$C$3) &gt;0,  IF(OR(LEN($B14)=0,LEN(O$1)=0),"",IF(OR($B14=0,$AN14&gt;PhieuBauCu!$C$20),0,IF(SUBSTITUTE(LOWER($B14),O$1,",")=LOWER($B14),1,0))),"")</f>
        <v/>
      </c>
      <c r="P14" s="4" t="str">
        <f>IF(LEN(PhieuBauCu!$C$3) &gt;0,  IF(OR(LEN($B14)=0,LEN(P$1)=0),"",IF(OR($B14=0,$AN14&gt;PhieuBauCu!$C$20),0,IF(SUBSTITUTE(LOWER($B14),P$1,",")=LOWER($B14),1,0))),"")</f>
        <v/>
      </c>
      <c r="Q14" s="4" t="str">
        <f>IF(LEN(PhieuBauCu!$C$3) &gt;0,  IF(OR(LEN($B14)=0,LEN(Q$1)=0),"",IF(OR($B14=0,$AN14&gt;PhieuBauCu!$C$20),0,IF(SUBSTITUTE(LOWER($B14),Q$1,",")=LOWER($B14),1,0))),"")</f>
        <v/>
      </c>
      <c r="R14" s="4" t="str">
        <f>IF(LEN(PhieuBauCu!$C$3) &gt;0,  IF(OR(LEN($B14)=0,LEN(R$1)=0),"",IF(OR($B14=0,$AN14&gt;PhieuBauCu!$C$20),0,IF(SUBSTITUTE(LOWER($B14),R$1,",")=LOWER($B14),1,0))),"")</f>
        <v/>
      </c>
      <c r="S14" s="4" t="str">
        <f>IF(LEN(PhieuBauCu!$C$3) &gt;0,  IF(OR(LEN($B14)=0,LEN(S$1)=0),"",IF(OR($B14=0,$AN14&gt;PhieuBauCu!$C$20),0,IF(SUBSTITUTE(LOWER($B14),S$1,",")=LOWER($B14),1,0))),"")</f>
        <v/>
      </c>
      <c r="T14" s="4" t="str">
        <f>IF(LEN(PhieuBauCu!$C$3) &gt;0,  IF(OR(LEN($B14)=0,LEN(T$1)=0),"",IF(OR($B14=0,$AN14&gt;PhieuBauCu!$C$20),0,IF(SUBSTITUTE(LOWER($B14),T$1,",")=LOWER($B14),1,0))),"")</f>
        <v/>
      </c>
      <c r="U14" s="10">
        <f t="shared" si="2"/>
        <v>9</v>
      </c>
      <c r="V14" s="29">
        <f>IF(B14=0,0,IF(AND(LEN(B14&gt;0),U14&gt;=1, U14&lt;=PhieuBauCu!$C$20),1,0))</f>
        <v>1</v>
      </c>
      <c r="W14" s="29">
        <f t="shared" si="3"/>
        <v>1</v>
      </c>
      <c r="X14" s="29">
        <f t="shared" si="4"/>
        <v>1</v>
      </c>
      <c r="Y14" s="29">
        <f t="shared" si="5"/>
        <v>0</v>
      </c>
      <c r="Z14" s="29">
        <f t="shared" si="6"/>
        <v>1</v>
      </c>
      <c r="AA14" s="29">
        <f t="shared" si="7"/>
        <v>0</v>
      </c>
      <c r="AB14" s="29">
        <f t="shared" si="8"/>
        <v>1</v>
      </c>
      <c r="AC14" s="29">
        <f t="shared" si="9"/>
        <v>1</v>
      </c>
      <c r="AD14" s="29">
        <f t="shared" si="10"/>
        <v>1</v>
      </c>
      <c r="AE14" s="29">
        <f t="shared" si="11"/>
        <v>1</v>
      </c>
      <c r="AF14" s="29">
        <f t="shared" si="12"/>
        <v>1</v>
      </c>
      <c r="AG14" s="29">
        <f t="shared" si="13"/>
        <v>1</v>
      </c>
      <c r="AH14" s="29">
        <f t="shared" si="14"/>
        <v>0</v>
      </c>
      <c r="AI14" s="29">
        <f t="shared" si="15"/>
        <v>0</v>
      </c>
      <c r="AJ14" s="29">
        <f t="shared" si="16"/>
        <v>0</v>
      </c>
      <c r="AK14" s="29">
        <f t="shared" si="17"/>
        <v>0</v>
      </c>
      <c r="AL14" s="29">
        <f t="shared" si="18"/>
        <v>0</v>
      </c>
      <c r="AM14" s="29">
        <f t="shared" si="19"/>
        <v>0</v>
      </c>
      <c r="AN14" s="29">
        <f t="shared" si="20"/>
        <v>9</v>
      </c>
      <c r="AO14" s="29">
        <f t="shared" si="21"/>
        <v>1</v>
      </c>
    </row>
    <row r="15" spans="1:41" ht="28.5" customHeight="1" x14ac:dyDescent="0.25">
      <c r="A15" s="31">
        <v>11</v>
      </c>
      <c r="B15" s="36">
        <v>34</v>
      </c>
      <c r="C15" s="30" t="str">
        <f t="shared" si="24"/>
        <v>Ok</v>
      </c>
      <c r="D15" s="4">
        <f>IF(LEN(PhieuBauCu!$C$3) &gt;0, IF(OR(LEN($B15)=0,LEN(D$1)=0),"",IF(OR($B15=0,$AN15&gt;PhieuBauCu!$C$20),0,IF(SUBSTITUTE(LOWER($B15),D$1,",")=LOWER($B15),1,0))),"")</f>
        <v>1</v>
      </c>
      <c r="E15" s="4">
        <f>IF(LEN(PhieuBauCu!$C$3) &gt;0, IF(OR(LEN($B15)=0,LEN(E$1)=0),"",IF(OR($B15=0,$AN15&gt;PhieuBauCu!$C$20),0,IF(SUBSTITUTE(LOWER($B15),E$1,",")=LOWER($B15),1,0))),"")</f>
        <v>1</v>
      </c>
      <c r="F15" s="4">
        <f>IF(LEN(PhieuBauCu!$C$3) &gt;0,  IF(OR(LEN($B15)=0,LEN(F$1)=0),"",IF(OR($B15=0,$AN15&gt;PhieuBauCu!$C$20),0,IF(SUBSTITUTE(LOWER($B15),F$1,",")=LOWER($B15),1,0))),"")</f>
        <v>0</v>
      </c>
      <c r="G15" s="4">
        <f>IF(LEN(PhieuBauCu!$C$3) &gt;0,  IF(OR(LEN($B15)=0,LEN(G$1)=0),"",IF(OR($B15=0,$AN15&gt;PhieuBauCu!$C$20),0,IF(SUBSTITUTE(LOWER($B15),G$1,",")=LOWER($B15),1,0))),"")</f>
        <v>0</v>
      </c>
      <c r="H15" s="4">
        <f>IF(LEN(PhieuBauCu!$C$3) &gt;0,  IF(OR(LEN($B15)=0,LEN(H$1)=0),"",IF(OR($B15=0,$AN15&gt;PhieuBauCu!$C$20),0,IF(SUBSTITUTE(LOWER($B15),H$1,",")=LOWER($B15),1,0))),"")</f>
        <v>1</v>
      </c>
      <c r="I15" s="4">
        <f>IF(LEN(PhieuBauCu!$C$3) &gt;0,  IF(OR(LEN($B15)=0,LEN(I$1)=0),"",IF(OR($B15=0,$AN15&gt;PhieuBauCu!$C$20),0,IF(SUBSTITUTE(LOWER($B15),I$1,",")=LOWER($B15),1,0))),"")</f>
        <v>1</v>
      </c>
      <c r="J15" s="4">
        <f>IF(LEN(PhieuBauCu!$C$3) &gt;0, IF(OR(LEN($B15)=0,LEN(J$1)=0),"",IF(OR($B15=0,$AN15&gt;PhieuBauCu!$C$20),0,IF(SUBSTITUTE(LOWER($B15),J$1,",")=LOWER($B15),1,0))),"")</f>
        <v>1</v>
      </c>
      <c r="K15" s="4">
        <f>IF(LEN(PhieuBauCu!$C$3) &gt;0, IF(OR(LEN($B15)=0,LEN(K$1)=0),"",IF(OR($B15=0,$AN15&gt;PhieuBauCu!$C$20),0,IF(SUBSTITUTE(LOWER($B15),K$1,",")=LOWER($B15),1,0))),"")</f>
        <v>1</v>
      </c>
      <c r="L15" s="4">
        <f>IF(LEN(PhieuBauCu!$C$3) &gt;0, IF(OR(LEN($B15)=0,LEN(L$1)=0),"",IF(OR($B15=0,$AN15&gt;PhieuBauCu!$C$20),0,IF(SUBSTITUTE(LOWER($B15),L$1,",")=LOWER($B15),1,0))),"")</f>
        <v>1</v>
      </c>
      <c r="M15" s="4">
        <f>IF(LEN(PhieuBauCu!$C$3) &gt;0,  IF(OR(LEN($B15)=0,LEN(M$1)=0),"",IF(OR($B15=0,$AN15&gt;PhieuBauCu!$C$20),0,IF(SUBSTITUTE(LOWER($B15),M$1,",")=LOWER($B15),1,0))),"")</f>
        <v>1</v>
      </c>
      <c r="N15" s="4">
        <f>IF(LEN(PhieuBauCu!$C$3) &gt;0,  IF(OR(LEN($B15)=0,LEN(N$1)=0),"",IF(OR($B15=0,$AN15&gt;PhieuBauCu!$C$20),0,IF(SUBSTITUTE(LOWER($B15),N$1,",")=LOWER($B15),1,0))),"")</f>
        <v>1</v>
      </c>
      <c r="O15" s="4" t="str">
        <f>IF(LEN(PhieuBauCu!$C$3) &gt;0,  IF(OR(LEN($B15)=0,LEN(O$1)=0),"",IF(OR($B15=0,$AN15&gt;PhieuBauCu!$C$20),0,IF(SUBSTITUTE(LOWER($B15),O$1,",")=LOWER($B15),1,0))),"")</f>
        <v/>
      </c>
      <c r="P15" s="4" t="str">
        <f>IF(LEN(PhieuBauCu!$C$3) &gt;0,  IF(OR(LEN($B15)=0,LEN(P$1)=0),"",IF(OR($B15=0,$AN15&gt;PhieuBauCu!$C$20),0,IF(SUBSTITUTE(LOWER($B15),P$1,",")=LOWER($B15),1,0))),"")</f>
        <v/>
      </c>
      <c r="Q15" s="4" t="str">
        <f>IF(LEN(PhieuBauCu!$C$3) &gt;0,  IF(OR(LEN($B15)=0,LEN(Q$1)=0),"",IF(OR($B15=0,$AN15&gt;PhieuBauCu!$C$20),0,IF(SUBSTITUTE(LOWER($B15),Q$1,",")=LOWER($B15),1,0))),"")</f>
        <v/>
      </c>
      <c r="R15" s="4" t="str">
        <f>IF(LEN(PhieuBauCu!$C$3) &gt;0,  IF(OR(LEN($B15)=0,LEN(R$1)=0),"",IF(OR($B15=0,$AN15&gt;PhieuBauCu!$C$20),0,IF(SUBSTITUTE(LOWER($B15),R$1,",")=LOWER($B15),1,0))),"")</f>
        <v/>
      </c>
      <c r="S15" s="4" t="str">
        <f>IF(LEN(PhieuBauCu!$C$3) &gt;0,  IF(OR(LEN($B15)=0,LEN(S$1)=0),"",IF(OR($B15=0,$AN15&gt;PhieuBauCu!$C$20),0,IF(SUBSTITUTE(LOWER($B15),S$1,",")=LOWER($B15),1,0))),"")</f>
        <v/>
      </c>
      <c r="T15" s="4" t="str">
        <f>IF(LEN(PhieuBauCu!$C$3) &gt;0,  IF(OR(LEN($B15)=0,LEN(T$1)=0),"",IF(OR($B15=0,$AN15&gt;PhieuBauCu!$C$20),0,IF(SUBSTITUTE(LOWER($B15),T$1,",")=LOWER($B15),1,0))),"")</f>
        <v/>
      </c>
      <c r="U15" s="10">
        <f t="shared" si="2"/>
        <v>9</v>
      </c>
      <c r="V15" s="29">
        <f>IF(B15=0,0,IF(AND(LEN(B15&gt;0),U15&gt;=1, U15&lt;=PhieuBauCu!$C$20),1,0))</f>
        <v>1</v>
      </c>
      <c r="W15" s="29">
        <f t="shared" si="3"/>
        <v>1</v>
      </c>
      <c r="X15" s="29">
        <f t="shared" si="4"/>
        <v>1</v>
      </c>
      <c r="Y15" s="29">
        <f t="shared" si="5"/>
        <v>0</v>
      </c>
      <c r="Z15" s="29">
        <f t="shared" si="6"/>
        <v>0</v>
      </c>
      <c r="AA15" s="29">
        <f t="shared" si="7"/>
        <v>1</v>
      </c>
      <c r="AB15" s="29">
        <f t="shared" si="8"/>
        <v>1</v>
      </c>
      <c r="AC15" s="29">
        <f t="shared" si="9"/>
        <v>1</v>
      </c>
      <c r="AD15" s="29">
        <f t="shared" si="10"/>
        <v>1</v>
      </c>
      <c r="AE15" s="29">
        <f t="shared" si="11"/>
        <v>1</v>
      </c>
      <c r="AF15" s="29">
        <f t="shared" si="12"/>
        <v>1</v>
      </c>
      <c r="AG15" s="29">
        <f t="shared" si="13"/>
        <v>1</v>
      </c>
      <c r="AH15" s="29">
        <f t="shared" si="14"/>
        <v>0</v>
      </c>
      <c r="AI15" s="29">
        <f t="shared" si="15"/>
        <v>0</v>
      </c>
      <c r="AJ15" s="29">
        <f t="shared" si="16"/>
        <v>0</v>
      </c>
      <c r="AK15" s="29">
        <f t="shared" si="17"/>
        <v>0</v>
      </c>
      <c r="AL15" s="29">
        <f t="shared" si="18"/>
        <v>0</v>
      </c>
      <c r="AM15" s="29">
        <f t="shared" si="19"/>
        <v>0</v>
      </c>
      <c r="AN15" s="29">
        <f t="shared" si="20"/>
        <v>9</v>
      </c>
      <c r="AO15" s="29">
        <f t="shared" si="21"/>
        <v>1</v>
      </c>
    </row>
    <row r="16" spans="1:41" ht="28.5" customHeight="1" x14ac:dyDescent="0.25">
      <c r="A16" s="31">
        <v>12</v>
      </c>
      <c r="B16" s="36">
        <v>46</v>
      </c>
      <c r="C16" s="30" t="str">
        <f t="shared" si="24"/>
        <v>Ok</v>
      </c>
      <c r="D16" s="4">
        <f>IF(LEN(PhieuBauCu!$C$3) &gt;0, IF(OR(LEN($B16)=0,LEN(D$1)=0),"",IF(OR($B16=0,$AN16&gt;PhieuBauCu!$C$20),0,IF(SUBSTITUTE(LOWER($B16),D$1,",")=LOWER($B16),1,0))),"")</f>
        <v>1</v>
      </c>
      <c r="E16" s="4">
        <f>IF(LEN(PhieuBauCu!$C$3) &gt;0, IF(OR(LEN($B16)=0,LEN(E$1)=0),"",IF(OR($B16=0,$AN16&gt;PhieuBauCu!$C$20),0,IF(SUBSTITUTE(LOWER($B16),E$1,",")=LOWER($B16),1,0))),"")</f>
        <v>1</v>
      </c>
      <c r="F16" s="4">
        <f>IF(LEN(PhieuBauCu!$C$3) &gt;0,  IF(OR(LEN($B16)=0,LEN(F$1)=0),"",IF(OR($B16=0,$AN16&gt;PhieuBauCu!$C$20),0,IF(SUBSTITUTE(LOWER($B16),F$1,",")=LOWER($B16),1,0))),"")</f>
        <v>1</v>
      </c>
      <c r="G16" s="4">
        <f>IF(LEN(PhieuBauCu!$C$3) &gt;0,  IF(OR(LEN($B16)=0,LEN(G$1)=0),"",IF(OR($B16=0,$AN16&gt;PhieuBauCu!$C$20),0,IF(SUBSTITUTE(LOWER($B16),G$1,",")=LOWER($B16),1,0))),"")</f>
        <v>0</v>
      </c>
      <c r="H16" s="4">
        <f>IF(LEN(PhieuBauCu!$C$3) &gt;0,  IF(OR(LEN($B16)=0,LEN(H$1)=0),"",IF(OR($B16=0,$AN16&gt;PhieuBauCu!$C$20),0,IF(SUBSTITUTE(LOWER($B16),H$1,",")=LOWER($B16),1,0))),"")</f>
        <v>1</v>
      </c>
      <c r="I16" s="4">
        <f>IF(LEN(PhieuBauCu!$C$3) &gt;0,  IF(OR(LEN($B16)=0,LEN(I$1)=0),"",IF(OR($B16=0,$AN16&gt;PhieuBauCu!$C$20),0,IF(SUBSTITUTE(LOWER($B16),I$1,",")=LOWER($B16),1,0))),"")</f>
        <v>0</v>
      </c>
      <c r="J16" s="4">
        <f>IF(LEN(PhieuBauCu!$C$3) &gt;0, IF(OR(LEN($B16)=0,LEN(J$1)=0),"",IF(OR($B16=0,$AN16&gt;PhieuBauCu!$C$20),0,IF(SUBSTITUTE(LOWER($B16),J$1,",")=LOWER($B16),1,0))),"")</f>
        <v>1</v>
      </c>
      <c r="K16" s="4">
        <f>IF(LEN(PhieuBauCu!$C$3) &gt;0, IF(OR(LEN($B16)=0,LEN(K$1)=0),"",IF(OR($B16=0,$AN16&gt;PhieuBauCu!$C$20),0,IF(SUBSTITUTE(LOWER($B16),K$1,",")=LOWER($B16),1,0))),"")</f>
        <v>1</v>
      </c>
      <c r="L16" s="4">
        <f>IF(LEN(PhieuBauCu!$C$3) &gt;0, IF(OR(LEN($B16)=0,LEN(L$1)=0),"",IF(OR($B16=0,$AN16&gt;PhieuBauCu!$C$20),0,IF(SUBSTITUTE(LOWER($B16),L$1,",")=LOWER($B16),1,0))),"")</f>
        <v>1</v>
      </c>
      <c r="M16" s="4">
        <f>IF(LEN(PhieuBauCu!$C$3) &gt;0,  IF(OR(LEN($B16)=0,LEN(M$1)=0),"",IF(OR($B16=0,$AN16&gt;PhieuBauCu!$C$20),0,IF(SUBSTITUTE(LOWER($B16),M$1,",")=LOWER($B16),1,0))),"")</f>
        <v>1</v>
      </c>
      <c r="N16" s="4">
        <f>IF(LEN(PhieuBauCu!$C$3) &gt;0,  IF(OR(LEN($B16)=0,LEN(N$1)=0),"",IF(OR($B16=0,$AN16&gt;PhieuBauCu!$C$20),0,IF(SUBSTITUTE(LOWER($B16),N$1,",")=LOWER($B16),1,0))),"")</f>
        <v>1</v>
      </c>
      <c r="O16" s="4" t="str">
        <f>IF(LEN(PhieuBauCu!$C$3) &gt;0,  IF(OR(LEN($B16)=0,LEN(O$1)=0),"",IF(OR($B16=0,$AN16&gt;PhieuBauCu!$C$20),0,IF(SUBSTITUTE(LOWER($B16),O$1,",")=LOWER($B16),1,0))),"")</f>
        <v/>
      </c>
      <c r="P16" s="4" t="str">
        <f>IF(LEN(PhieuBauCu!$C$3) &gt;0,  IF(OR(LEN($B16)=0,LEN(P$1)=0),"",IF(OR($B16=0,$AN16&gt;PhieuBauCu!$C$20),0,IF(SUBSTITUTE(LOWER($B16),P$1,",")=LOWER($B16),1,0))),"")</f>
        <v/>
      </c>
      <c r="Q16" s="4" t="str">
        <f>IF(LEN(PhieuBauCu!$C$3) &gt;0,  IF(OR(LEN($B16)=0,LEN(Q$1)=0),"",IF(OR($B16=0,$AN16&gt;PhieuBauCu!$C$20),0,IF(SUBSTITUTE(LOWER($B16),Q$1,",")=LOWER($B16),1,0))),"")</f>
        <v/>
      </c>
      <c r="R16" s="4" t="str">
        <f>IF(LEN(PhieuBauCu!$C$3) &gt;0,  IF(OR(LEN($B16)=0,LEN(R$1)=0),"",IF(OR($B16=0,$AN16&gt;PhieuBauCu!$C$20),0,IF(SUBSTITUTE(LOWER($B16),R$1,",")=LOWER($B16),1,0))),"")</f>
        <v/>
      </c>
      <c r="S16" s="4" t="str">
        <f>IF(LEN(PhieuBauCu!$C$3) &gt;0,  IF(OR(LEN($B16)=0,LEN(S$1)=0),"",IF(OR($B16=0,$AN16&gt;PhieuBauCu!$C$20),0,IF(SUBSTITUTE(LOWER($B16),S$1,",")=LOWER($B16),1,0))),"")</f>
        <v/>
      </c>
      <c r="T16" s="4" t="str">
        <f>IF(LEN(PhieuBauCu!$C$3) &gt;0,  IF(OR(LEN($B16)=0,LEN(T$1)=0),"",IF(OR($B16=0,$AN16&gt;PhieuBauCu!$C$20),0,IF(SUBSTITUTE(LOWER($B16),T$1,",")=LOWER($B16),1,0))),"")</f>
        <v/>
      </c>
      <c r="U16" s="10">
        <f t="shared" si="2"/>
        <v>9</v>
      </c>
      <c r="V16" s="29">
        <f>IF(B16=0,0,IF(AND(LEN(B16&gt;0),U16&gt;=1, U16&lt;=PhieuBauCu!$C$20),1,0))</f>
        <v>1</v>
      </c>
      <c r="W16" s="29">
        <f t="shared" si="3"/>
        <v>1</v>
      </c>
      <c r="X16" s="29">
        <f t="shared" si="4"/>
        <v>1</v>
      </c>
      <c r="Y16" s="29">
        <f t="shared" si="5"/>
        <v>1</v>
      </c>
      <c r="Z16" s="29">
        <f t="shared" si="6"/>
        <v>0</v>
      </c>
      <c r="AA16" s="29">
        <f t="shared" si="7"/>
        <v>1</v>
      </c>
      <c r="AB16" s="29">
        <f t="shared" si="8"/>
        <v>0</v>
      </c>
      <c r="AC16" s="29">
        <f t="shared" si="9"/>
        <v>1</v>
      </c>
      <c r="AD16" s="29">
        <f t="shared" si="10"/>
        <v>1</v>
      </c>
      <c r="AE16" s="29">
        <f t="shared" si="11"/>
        <v>1</v>
      </c>
      <c r="AF16" s="29">
        <f t="shared" si="12"/>
        <v>1</v>
      </c>
      <c r="AG16" s="29">
        <f t="shared" si="13"/>
        <v>1</v>
      </c>
      <c r="AH16" s="29">
        <f t="shared" si="14"/>
        <v>0</v>
      </c>
      <c r="AI16" s="29">
        <f t="shared" si="15"/>
        <v>0</v>
      </c>
      <c r="AJ16" s="29">
        <f t="shared" si="16"/>
        <v>0</v>
      </c>
      <c r="AK16" s="29">
        <f t="shared" si="17"/>
        <v>0</v>
      </c>
      <c r="AL16" s="29">
        <f t="shared" si="18"/>
        <v>0</v>
      </c>
      <c r="AM16" s="29">
        <f t="shared" si="19"/>
        <v>0</v>
      </c>
      <c r="AN16" s="29">
        <f t="shared" si="20"/>
        <v>9</v>
      </c>
      <c r="AO16" s="29">
        <f t="shared" si="21"/>
        <v>1</v>
      </c>
    </row>
    <row r="17" spans="1:41" ht="28.5" customHeight="1" x14ac:dyDescent="0.25">
      <c r="A17" s="31">
        <v>13</v>
      </c>
      <c r="B17" s="36">
        <v>56</v>
      </c>
      <c r="C17" s="30" t="str">
        <f t="shared" si="24"/>
        <v>Ok</v>
      </c>
      <c r="D17" s="4">
        <f>IF(LEN(PhieuBauCu!$C$3) &gt;0, IF(OR(LEN($B17)=0,LEN(D$1)=0),"",IF(OR($B17=0,$AN17&gt;PhieuBauCu!$C$20),0,IF(SUBSTITUTE(LOWER($B17),D$1,",")=LOWER($B17),1,0))),"")</f>
        <v>1</v>
      </c>
      <c r="E17" s="4">
        <f>IF(LEN(PhieuBauCu!$C$3) &gt;0, IF(OR(LEN($B17)=0,LEN(E$1)=0),"",IF(OR($B17=0,$AN17&gt;PhieuBauCu!$C$20),0,IF(SUBSTITUTE(LOWER($B17),E$1,",")=LOWER($B17),1,0))),"")</f>
        <v>1</v>
      </c>
      <c r="F17" s="4">
        <f>IF(LEN(PhieuBauCu!$C$3) &gt;0,  IF(OR(LEN($B17)=0,LEN(F$1)=0),"",IF(OR($B17=0,$AN17&gt;PhieuBauCu!$C$20),0,IF(SUBSTITUTE(LOWER($B17),F$1,",")=LOWER($B17),1,0))),"")</f>
        <v>1</v>
      </c>
      <c r="G17" s="4">
        <f>IF(LEN(PhieuBauCu!$C$3) &gt;0,  IF(OR(LEN($B17)=0,LEN(G$1)=0),"",IF(OR($B17=0,$AN17&gt;PhieuBauCu!$C$20),0,IF(SUBSTITUTE(LOWER($B17),G$1,",")=LOWER($B17),1,0))),"")</f>
        <v>1</v>
      </c>
      <c r="H17" s="4">
        <f>IF(LEN(PhieuBauCu!$C$3) &gt;0,  IF(OR(LEN($B17)=0,LEN(H$1)=0),"",IF(OR($B17=0,$AN17&gt;PhieuBauCu!$C$20),0,IF(SUBSTITUTE(LOWER($B17),H$1,",")=LOWER($B17),1,0))),"")</f>
        <v>0</v>
      </c>
      <c r="I17" s="4">
        <f>IF(LEN(PhieuBauCu!$C$3) &gt;0,  IF(OR(LEN($B17)=0,LEN(I$1)=0),"",IF(OR($B17=0,$AN17&gt;PhieuBauCu!$C$20),0,IF(SUBSTITUTE(LOWER($B17),I$1,",")=LOWER($B17),1,0))),"")</f>
        <v>0</v>
      </c>
      <c r="J17" s="4">
        <f>IF(LEN(PhieuBauCu!$C$3) &gt;0, IF(OR(LEN($B17)=0,LEN(J$1)=0),"",IF(OR($B17=0,$AN17&gt;PhieuBauCu!$C$20),0,IF(SUBSTITUTE(LOWER($B17),J$1,",")=LOWER($B17),1,0))),"")</f>
        <v>1</v>
      </c>
      <c r="K17" s="4">
        <f>IF(LEN(PhieuBauCu!$C$3) &gt;0, IF(OR(LEN($B17)=0,LEN(K$1)=0),"",IF(OR($B17=0,$AN17&gt;PhieuBauCu!$C$20),0,IF(SUBSTITUTE(LOWER($B17),K$1,",")=LOWER($B17),1,0))),"")</f>
        <v>1</v>
      </c>
      <c r="L17" s="4">
        <f>IF(LEN(PhieuBauCu!$C$3) &gt;0, IF(OR(LEN($B17)=0,LEN(L$1)=0),"",IF(OR($B17=0,$AN17&gt;PhieuBauCu!$C$20),0,IF(SUBSTITUTE(LOWER($B17),L$1,",")=LOWER($B17),1,0))),"")</f>
        <v>1</v>
      </c>
      <c r="M17" s="4">
        <f>IF(LEN(PhieuBauCu!$C$3) &gt;0,  IF(OR(LEN($B17)=0,LEN(M$1)=0),"",IF(OR($B17=0,$AN17&gt;PhieuBauCu!$C$20),0,IF(SUBSTITUTE(LOWER($B17),M$1,",")=LOWER($B17),1,0))),"")</f>
        <v>1</v>
      </c>
      <c r="N17" s="4">
        <f>IF(LEN(PhieuBauCu!$C$3) &gt;0,  IF(OR(LEN($B17)=0,LEN(N$1)=0),"",IF(OR($B17=0,$AN17&gt;PhieuBauCu!$C$20),0,IF(SUBSTITUTE(LOWER($B17),N$1,",")=LOWER($B17),1,0))),"")</f>
        <v>1</v>
      </c>
      <c r="O17" s="4" t="str">
        <f>IF(LEN(PhieuBauCu!$C$3) &gt;0,  IF(OR(LEN($B17)=0,LEN(O$1)=0),"",IF(OR($B17=0,$AN17&gt;PhieuBauCu!$C$20),0,IF(SUBSTITUTE(LOWER($B17),O$1,",")=LOWER($B17),1,0))),"")</f>
        <v/>
      </c>
      <c r="P17" s="4" t="str">
        <f>IF(LEN(PhieuBauCu!$C$3) &gt;0,  IF(OR(LEN($B17)=0,LEN(P$1)=0),"",IF(OR($B17=0,$AN17&gt;PhieuBauCu!$C$20),0,IF(SUBSTITUTE(LOWER($B17),P$1,",")=LOWER($B17),1,0))),"")</f>
        <v/>
      </c>
      <c r="Q17" s="4" t="str">
        <f>IF(LEN(PhieuBauCu!$C$3) &gt;0,  IF(OR(LEN($B17)=0,LEN(Q$1)=0),"",IF(OR($B17=0,$AN17&gt;PhieuBauCu!$C$20),0,IF(SUBSTITUTE(LOWER($B17),Q$1,",")=LOWER($B17),1,0))),"")</f>
        <v/>
      </c>
      <c r="R17" s="4" t="str">
        <f>IF(LEN(PhieuBauCu!$C$3) &gt;0,  IF(OR(LEN($B17)=0,LEN(R$1)=0),"",IF(OR($B17=0,$AN17&gt;PhieuBauCu!$C$20),0,IF(SUBSTITUTE(LOWER($B17),R$1,",")=LOWER($B17),1,0))),"")</f>
        <v/>
      </c>
      <c r="S17" s="4" t="str">
        <f>IF(LEN(PhieuBauCu!$C$3) &gt;0,  IF(OR(LEN($B17)=0,LEN(S$1)=0),"",IF(OR($B17=0,$AN17&gt;PhieuBauCu!$C$20),0,IF(SUBSTITUTE(LOWER($B17),S$1,",")=LOWER($B17),1,0))),"")</f>
        <v/>
      </c>
      <c r="T17" s="4" t="str">
        <f>IF(LEN(PhieuBauCu!$C$3) &gt;0,  IF(OR(LEN($B17)=0,LEN(T$1)=0),"",IF(OR($B17=0,$AN17&gt;PhieuBauCu!$C$20),0,IF(SUBSTITUTE(LOWER($B17),T$1,",")=LOWER($B17),1,0))),"")</f>
        <v/>
      </c>
      <c r="U17" s="10">
        <f t="shared" si="2"/>
        <v>9</v>
      </c>
      <c r="V17" s="29">
        <f>IF(B17=0,0,IF(AND(LEN(B17&gt;0),U17&gt;=1, U17&lt;=PhieuBauCu!$C$20),1,0))</f>
        <v>1</v>
      </c>
      <c r="W17" s="29">
        <f t="shared" si="3"/>
        <v>1</v>
      </c>
      <c r="X17" s="29">
        <f t="shared" si="4"/>
        <v>1</v>
      </c>
      <c r="Y17" s="29">
        <f t="shared" si="5"/>
        <v>1</v>
      </c>
      <c r="Z17" s="29">
        <f t="shared" si="6"/>
        <v>1</v>
      </c>
      <c r="AA17" s="29">
        <f t="shared" si="7"/>
        <v>0</v>
      </c>
      <c r="AB17" s="29">
        <f t="shared" si="8"/>
        <v>0</v>
      </c>
      <c r="AC17" s="29">
        <f t="shared" si="9"/>
        <v>1</v>
      </c>
      <c r="AD17" s="29">
        <f t="shared" si="10"/>
        <v>1</v>
      </c>
      <c r="AE17" s="29">
        <f t="shared" si="11"/>
        <v>1</v>
      </c>
      <c r="AF17" s="29">
        <f t="shared" si="12"/>
        <v>1</v>
      </c>
      <c r="AG17" s="29">
        <f t="shared" si="13"/>
        <v>1</v>
      </c>
      <c r="AH17" s="29">
        <f t="shared" si="14"/>
        <v>0</v>
      </c>
      <c r="AI17" s="29">
        <f t="shared" si="15"/>
        <v>0</v>
      </c>
      <c r="AJ17" s="29">
        <f t="shared" si="16"/>
        <v>0</v>
      </c>
      <c r="AK17" s="29">
        <f t="shared" si="17"/>
        <v>0</v>
      </c>
      <c r="AL17" s="29">
        <f t="shared" si="18"/>
        <v>0</v>
      </c>
      <c r="AM17" s="29">
        <f t="shared" si="19"/>
        <v>0</v>
      </c>
      <c r="AN17" s="29">
        <f t="shared" si="20"/>
        <v>9</v>
      </c>
      <c r="AO17" s="29">
        <f t="shared" si="21"/>
        <v>1</v>
      </c>
    </row>
    <row r="18" spans="1:41" ht="28.5" customHeight="1" x14ac:dyDescent="0.25">
      <c r="A18" s="31">
        <v>14</v>
      </c>
      <c r="B18" s="36">
        <v>236</v>
      </c>
      <c r="C18" s="30" t="str">
        <f t="shared" si="24"/>
        <v>Ok</v>
      </c>
      <c r="D18" s="4">
        <f>IF(LEN(PhieuBauCu!$C$3) &gt;0, IF(OR(LEN($B18)=0,LEN(D$1)=0),"",IF(OR($B18=0,$AN18&gt;PhieuBauCu!$C$20),0,IF(SUBSTITUTE(LOWER($B18),D$1,",")=LOWER($B18),1,0))),"")</f>
        <v>1</v>
      </c>
      <c r="E18" s="4">
        <f>IF(LEN(PhieuBauCu!$C$3) &gt;0, IF(OR(LEN($B18)=0,LEN(E$1)=0),"",IF(OR($B18=0,$AN18&gt;PhieuBauCu!$C$20),0,IF(SUBSTITUTE(LOWER($B18),E$1,",")=LOWER($B18),1,0))),"")</f>
        <v>0</v>
      </c>
      <c r="F18" s="4">
        <f>IF(LEN(PhieuBauCu!$C$3) &gt;0,  IF(OR(LEN($B18)=0,LEN(F$1)=0),"",IF(OR($B18=0,$AN18&gt;PhieuBauCu!$C$20),0,IF(SUBSTITUTE(LOWER($B18),F$1,",")=LOWER($B18),1,0))),"")</f>
        <v>0</v>
      </c>
      <c r="G18" s="4">
        <f>IF(LEN(PhieuBauCu!$C$3) &gt;0,  IF(OR(LEN($B18)=0,LEN(G$1)=0),"",IF(OR($B18=0,$AN18&gt;PhieuBauCu!$C$20),0,IF(SUBSTITUTE(LOWER($B18),G$1,",")=LOWER($B18),1,0))),"")</f>
        <v>1</v>
      </c>
      <c r="H18" s="4">
        <f>IF(LEN(PhieuBauCu!$C$3) &gt;0,  IF(OR(LEN($B18)=0,LEN(H$1)=0),"",IF(OR($B18=0,$AN18&gt;PhieuBauCu!$C$20),0,IF(SUBSTITUTE(LOWER($B18),H$1,",")=LOWER($B18),1,0))),"")</f>
        <v>1</v>
      </c>
      <c r="I18" s="4">
        <f>IF(LEN(PhieuBauCu!$C$3) &gt;0,  IF(OR(LEN($B18)=0,LEN(I$1)=0),"",IF(OR($B18=0,$AN18&gt;PhieuBauCu!$C$20),0,IF(SUBSTITUTE(LOWER($B18),I$1,",")=LOWER($B18),1,0))),"")</f>
        <v>0</v>
      </c>
      <c r="J18" s="4">
        <f>IF(LEN(PhieuBauCu!$C$3) &gt;0, IF(OR(LEN($B18)=0,LEN(J$1)=0),"",IF(OR($B18=0,$AN18&gt;PhieuBauCu!$C$20),0,IF(SUBSTITUTE(LOWER($B18),J$1,",")=LOWER($B18),1,0))),"")</f>
        <v>1</v>
      </c>
      <c r="K18" s="4">
        <f>IF(LEN(PhieuBauCu!$C$3) &gt;0, IF(OR(LEN($B18)=0,LEN(K$1)=0),"",IF(OR($B18=0,$AN18&gt;PhieuBauCu!$C$20),0,IF(SUBSTITUTE(LOWER($B18),K$1,",")=LOWER($B18),1,0))),"")</f>
        <v>1</v>
      </c>
      <c r="L18" s="4">
        <f>IF(LEN(PhieuBauCu!$C$3) &gt;0, IF(OR(LEN($B18)=0,LEN(L$1)=0),"",IF(OR($B18=0,$AN18&gt;PhieuBauCu!$C$20),0,IF(SUBSTITUTE(LOWER($B18),L$1,",")=LOWER($B18),1,0))),"")</f>
        <v>1</v>
      </c>
      <c r="M18" s="4">
        <f>IF(LEN(PhieuBauCu!$C$3) &gt;0,  IF(OR(LEN($B18)=0,LEN(M$1)=0),"",IF(OR($B18=0,$AN18&gt;PhieuBauCu!$C$20),0,IF(SUBSTITUTE(LOWER($B18),M$1,",")=LOWER($B18),1,0))),"")</f>
        <v>1</v>
      </c>
      <c r="N18" s="4">
        <f>IF(LEN(PhieuBauCu!$C$3) &gt;0,  IF(OR(LEN($B18)=0,LEN(N$1)=0),"",IF(OR($B18=0,$AN18&gt;PhieuBauCu!$C$20),0,IF(SUBSTITUTE(LOWER($B18),N$1,",")=LOWER($B18),1,0))),"")</f>
        <v>1</v>
      </c>
      <c r="O18" s="4" t="str">
        <f>IF(LEN(PhieuBauCu!$C$3) &gt;0,  IF(OR(LEN($B18)=0,LEN(O$1)=0),"",IF(OR($B18=0,$AN18&gt;PhieuBauCu!$C$20),0,IF(SUBSTITUTE(LOWER($B18),O$1,",")=LOWER($B18),1,0))),"")</f>
        <v/>
      </c>
      <c r="P18" s="4" t="str">
        <f>IF(LEN(PhieuBauCu!$C$3) &gt;0,  IF(OR(LEN($B18)=0,LEN(P$1)=0),"",IF(OR($B18=0,$AN18&gt;PhieuBauCu!$C$20),0,IF(SUBSTITUTE(LOWER($B18),P$1,",")=LOWER($B18),1,0))),"")</f>
        <v/>
      </c>
      <c r="Q18" s="4" t="str">
        <f>IF(LEN(PhieuBauCu!$C$3) &gt;0,  IF(OR(LEN($B18)=0,LEN(Q$1)=0),"",IF(OR($B18=0,$AN18&gt;PhieuBauCu!$C$20),0,IF(SUBSTITUTE(LOWER($B18),Q$1,",")=LOWER($B18),1,0))),"")</f>
        <v/>
      </c>
      <c r="R18" s="4" t="str">
        <f>IF(LEN(PhieuBauCu!$C$3) &gt;0,  IF(OR(LEN($B18)=0,LEN(R$1)=0),"",IF(OR($B18=0,$AN18&gt;PhieuBauCu!$C$20),0,IF(SUBSTITUTE(LOWER($B18),R$1,",")=LOWER($B18),1,0))),"")</f>
        <v/>
      </c>
      <c r="S18" s="4" t="str">
        <f>IF(LEN(PhieuBauCu!$C$3) &gt;0,  IF(OR(LEN($B18)=0,LEN(S$1)=0),"",IF(OR($B18=0,$AN18&gt;PhieuBauCu!$C$20),0,IF(SUBSTITUTE(LOWER($B18),S$1,",")=LOWER($B18),1,0))),"")</f>
        <v/>
      </c>
      <c r="T18" s="4" t="str">
        <f>IF(LEN(PhieuBauCu!$C$3) &gt;0,  IF(OR(LEN($B18)=0,LEN(T$1)=0),"",IF(OR($B18=0,$AN18&gt;PhieuBauCu!$C$20),0,IF(SUBSTITUTE(LOWER($B18),T$1,",")=LOWER($B18),1,0))),"")</f>
        <v/>
      </c>
      <c r="U18" s="10">
        <f t="shared" si="2"/>
        <v>8</v>
      </c>
      <c r="V18" s="29">
        <f>IF(B18=0,0,IF(AND(LEN(B18&gt;0),U18&gt;=1, U18&lt;=PhieuBauCu!$C$20),1,0))</f>
        <v>1</v>
      </c>
      <c r="W18" s="29">
        <f t="shared" si="3"/>
        <v>1</v>
      </c>
      <c r="X18" s="29">
        <f t="shared" si="4"/>
        <v>0</v>
      </c>
      <c r="Y18" s="29">
        <f t="shared" si="5"/>
        <v>0</v>
      </c>
      <c r="Z18" s="29">
        <f t="shared" si="6"/>
        <v>1</v>
      </c>
      <c r="AA18" s="29">
        <f t="shared" si="7"/>
        <v>1</v>
      </c>
      <c r="AB18" s="29">
        <f t="shared" si="8"/>
        <v>0</v>
      </c>
      <c r="AC18" s="29">
        <f t="shared" si="9"/>
        <v>1</v>
      </c>
      <c r="AD18" s="29">
        <f t="shared" si="10"/>
        <v>1</v>
      </c>
      <c r="AE18" s="29">
        <f t="shared" si="11"/>
        <v>1</v>
      </c>
      <c r="AF18" s="29">
        <f t="shared" si="12"/>
        <v>1</v>
      </c>
      <c r="AG18" s="29">
        <f t="shared" si="13"/>
        <v>1</v>
      </c>
      <c r="AH18" s="29">
        <f t="shared" si="14"/>
        <v>0</v>
      </c>
      <c r="AI18" s="29">
        <f t="shared" si="15"/>
        <v>0</v>
      </c>
      <c r="AJ18" s="29">
        <f t="shared" si="16"/>
        <v>0</v>
      </c>
      <c r="AK18" s="29">
        <f t="shared" si="17"/>
        <v>0</v>
      </c>
      <c r="AL18" s="29">
        <f t="shared" si="18"/>
        <v>0</v>
      </c>
      <c r="AM18" s="29">
        <f t="shared" si="19"/>
        <v>0</v>
      </c>
      <c r="AN18" s="29">
        <f t="shared" si="20"/>
        <v>8</v>
      </c>
      <c r="AO18" s="29">
        <f t="shared" si="21"/>
        <v>1</v>
      </c>
    </row>
    <row r="19" spans="1:41" ht="28.5" customHeight="1" x14ac:dyDescent="0.25">
      <c r="A19" s="31">
        <v>15</v>
      </c>
      <c r="B19" s="36">
        <v>3456</v>
      </c>
      <c r="C19" s="30" t="str">
        <f t="shared" si="23"/>
        <v>Ok</v>
      </c>
      <c r="D19" s="4">
        <f>IF(LEN(PhieuBauCu!$C$3) &gt;0, IF(OR(LEN($B19)=0,LEN(D$1)=0),"",IF(OR($B19=0,$AN19&gt;PhieuBauCu!$C$20),0,IF(SUBSTITUTE(LOWER($B19),D$1,",")=LOWER($B19),1,0))),"")</f>
        <v>1</v>
      </c>
      <c r="E19" s="4">
        <f>IF(LEN(PhieuBauCu!$C$3) &gt;0, IF(OR(LEN($B19)=0,LEN(E$1)=0),"",IF(OR($B19=0,$AN19&gt;PhieuBauCu!$C$20),0,IF(SUBSTITUTE(LOWER($B19),E$1,",")=LOWER($B19),1,0))),"")</f>
        <v>1</v>
      </c>
      <c r="F19" s="4">
        <f>IF(LEN(PhieuBauCu!$C$3) &gt;0,  IF(OR(LEN($B19)=0,LEN(F$1)=0),"",IF(OR($B19=0,$AN19&gt;PhieuBauCu!$C$20),0,IF(SUBSTITUTE(LOWER($B19),F$1,",")=LOWER($B19),1,0))),"")</f>
        <v>0</v>
      </c>
      <c r="G19" s="4">
        <f>IF(LEN(PhieuBauCu!$C$3) &gt;0,  IF(OR(LEN($B19)=0,LEN(G$1)=0),"",IF(OR($B19=0,$AN19&gt;PhieuBauCu!$C$20),0,IF(SUBSTITUTE(LOWER($B19),G$1,",")=LOWER($B19),1,0))),"")</f>
        <v>0</v>
      </c>
      <c r="H19" s="4">
        <f>IF(LEN(PhieuBauCu!$C$3) &gt;0,  IF(OR(LEN($B19)=0,LEN(H$1)=0),"",IF(OR($B19=0,$AN19&gt;PhieuBauCu!$C$20),0,IF(SUBSTITUTE(LOWER($B19),H$1,",")=LOWER($B19),1,0))),"")</f>
        <v>0</v>
      </c>
      <c r="I19" s="4">
        <f>IF(LEN(PhieuBauCu!$C$3) &gt;0,  IF(OR(LEN($B19)=0,LEN(I$1)=0),"",IF(OR($B19=0,$AN19&gt;PhieuBauCu!$C$20),0,IF(SUBSTITUTE(LOWER($B19),I$1,",")=LOWER($B19),1,0))),"")</f>
        <v>0</v>
      </c>
      <c r="J19" s="4">
        <f>IF(LEN(PhieuBauCu!$C$3) &gt;0, IF(OR(LEN($B19)=0,LEN(J$1)=0),"",IF(OR($B19=0,$AN19&gt;PhieuBauCu!$C$20),0,IF(SUBSTITUTE(LOWER($B19),J$1,",")=LOWER($B19),1,0))),"")</f>
        <v>1</v>
      </c>
      <c r="K19" s="4">
        <f>IF(LEN(PhieuBauCu!$C$3) &gt;0, IF(OR(LEN($B19)=0,LEN(K$1)=0),"",IF(OR($B19=0,$AN19&gt;PhieuBauCu!$C$20),0,IF(SUBSTITUTE(LOWER($B19),K$1,",")=LOWER($B19),1,0))),"")</f>
        <v>1</v>
      </c>
      <c r="L19" s="4">
        <f>IF(LEN(PhieuBauCu!$C$3) &gt;0, IF(OR(LEN($B19)=0,LEN(L$1)=0),"",IF(OR($B19=0,$AN19&gt;PhieuBauCu!$C$20),0,IF(SUBSTITUTE(LOWER($B19),L$1,",")=LOWER($B19),1,0))),"")</f>
        <v>1</v>
      </c>
      <c r="M19" s="4">
        <f>IF(LEN(PhieuBauCu!$C$3) &gt;0,  IF(OR(LEN($B19)=0,LEN(M$1)=0),"",IF(OR($B19=0,$AN19&gt;PhieuBauCu!$C$20),0,IF(SUBSTITUTE(LOWER($B19),M$1,",")=LOWER($B19),1,0))),"")</f>
        <v>1</v>
      </c>
      <c r="N19" s="4">
        <f>IF(LEN(PhieuBauCu!$C$3) &gt;0,  IF(OR(LEN($B19)=0,LEN(N$1)=0),"",IF(OR($B19=0,$AN19&gt;PhieuBauCu!$C$20),0,IF(SUBSTITUTE(LOWER($B19),N$1,",")=LOWER($B19),1,0))),"")</f>
        <v>1</v>
      </c>
      <c r="O19" s="4" t="str">
        <f>IF(LEN(PhieuBauCu!$C$3) &gt;0,  IF(OR(LEN($B19)=0,LEN(O$1)=0),"",IF(OR($B19=0,$AN19&gt;PhieuBauCu!$C$20),0,IF(SUBSTITUTE(LOWER($B19),O$1,",")=LOWER($B19),1,0))),"")</f>
        <v/>
      </c>
      <c r="P19" s="4" t="str">
        <f>IF(LEN(PhieuBauCu!$C$3) &gt;0,  IF(OR(LEN($B19)=0,LEN(P$1)=0),"",IF(OR($B19=0,$AN19&gt;PhieuBauCu!$C$20),0,IF(SUBSTITUTE(LOWER($B19),P$1,",")=LOWER($B19),1,0))),"")</f>
        <v/>
      </c>
      <c r="Q19" s="4" t="str">
        <f>IF(LEN(PhieuBauCu!$C$3) &gt;0,  IF(OR(LEN($B19)=0,LEN(Q$1)=0),"",IF(OR($B19=0,$AN19&gt;PhieuBauCu!$C$20),0,IF(SUBSTITUTE(LOWER($B19),Q$1,",")=LOWER($B19),1,0))),"")</f>
        <v/>
      </c>
      <c r="R19" s="4" t="str">
        <f>IF(LEN(PhieuBauCu!$C$3) &gt;0,  IF(OR(LEN($B19)=0,LEN(R$1)=0),"",IF(OR($B19=0,$AN19&gt;PhieuBauCu!$C$20),0,IF(SUBSTITUTE(LOWER($B19),R$1,",")=LOWER($B19),1,0))),"")</f>
        <v/>
      </c>
      <c r="S19" s="4" t="str">
        <f>IF(LEN(PhieuBauCu!$C$3) &gt;0,  IF(OR(LEN($B19)=0,LEN(S$1)=0),"",IF(OR($B19=0,$AN19&gt;PhieuBauCu!$C$20),0,IF(SUBSTITUTE(LOWER($B19),S$1,",")=LOWER($B19),1,0))),"")</f>
        <v/>
      </c>
      <c r="T19" s="4" t="str">
        <f>IF(LEN(PhieuBauCu!$C$3) &gt;0,  IF(OR(LEN($B19)=0,LEN(T$1)=0),"",IF(OR($B19=0,$AN19&gt;PhieuBauCu!$C$20),0,IF(SUBSTITUTE(LOWER($B19),T$1,",")=LOWER($B19),1,0))),"")</f>
        <v/>
      </c>
      <c r="U19" s="10">
        <f t="shared" si="2"/>
        <v>7</v>
      </c>
      <c r="V19" s="29">
        <f>IF(B19=0,0,IF(AND(LEN(B19&gt;0),U19&gt;=1, U19&lt;=PhieuBauCu!$C$20),1,0))</f>
        <v>1</v>
      </c>
      <c r="W19" s="29">
        <f t="shared" si="3"/>
        <v>1</v>
      </c>
      <c r="X19" s="29">
        <f t="shared" si="4"/>
        <v>1</v>
      </c>
      <c r="Y19" s="29">
        <f t="shared" si="5"/>
        <v>0</v>
      </c>
      <c r="Z19" s="29">
        <f t="shared" si="6"/>
        <v>0</v>
      </c>
      <c r="AA19" s="29">
        <f t="shared" si="7"/>
        <v>0</v>
      </c>
      <c r="AB19" s="29">
        <f t="shared" si="8"/>
        <v>0</v>
      </c>
      <c r="AC19" s="29">
        <f t="shared" si="9"/>
        <v>1</v>
      </c>
      <c r="AD19" s="29">
        <f t="shared" si="10"/>
        <v>1</v>
      </c>
      <c r="AE19" s="29">
        <f t="shared" si="11"/>
        <v>1</v>
      </c>
      <c r="AF19" s="29">
        <f t="shared" si="12"/>
        <v>1</v>
      </c>
      <c r="AG19" s="29">
        <f t="shared" si="13"/>
        <v>1</v>
      </c>
      <c r="AH19" s="29">
        <f t="shared" si="14"/>
        <v>0</v>
      </c>
      <c r="AI19" s="29">
        <f t="shared" si="15"/>
        <v>0</v>
      </c>
      <c r="AJ19" s="29">
        <f t="shared" si="16"/>
        <v>0</v>
      </c>
      <c r="AK19" s="29">
        <f t="shared" si="17"/>
        <v>0</v>
      </c>
      <c r="AL19" s="29">
        <f t="shared" si="18"/>
        <v>0</v>
      </c>
      <c r="AM19" s="29">
        <f t="shared" si="19"/>
        <v>0</v>
      </c>
      <c r="AN19" s="29">
        <f t="shared" si="20"/>
        <v>7</v>
      </c>
      <c r="AO19" s="29">
        <f t="shared" si="21"/>
        <v>1</v>
      </c>
    </row>
    <row r="20" spans="1:41" ht="28.5" customHeight="1" x14ac:dyDescent="0.25">
      <c r="A20" s="31">
        <v>16</v>
      </c>
      <c r="B20" s="36">
        <v>12345</v>
      </c>
      <c r="C20" s="30" t="str">
        <f t="shared" si="23"/>
        <v>Ok</v>
      </c>
      <c r="D20" s="4">
        <f>IF(LEN(PhieuBauCu!$C$3) &gt;0, IF(OR(LEN($B20)=0,LEN(D$1)=0),"",IF(OR($B20=0,$AN20&gt;PhieuBauCu!$C$20),0,IF(SUBSTITUTE(LOWER($B20),D$1,",")=LOWER($B20),1,0))),"")</f>
        <v>0</v>
      </c>
      <c r="E20" s="4">
        <f>IF(LEN(PhieuBauCu!$C$3) &gt;0, IF(OR(LEN($B20)=0,LEN(E$1)=0),"",IF(OR($B20=0,$AN20&gt;PhieuBauCu!$C$20),0,IF(SUBSTITUTE(LOWER($B20),E$1,",")=LOWER($B20),1,0))),"")</f>
        <v>0</v>
      </c>
      <c r="F20" s="4">
        <f>IF(LEN(PhieuBauCu!$C$3) &gt;0,  IF(OR(LEN($B20)=0,LEN(F$1)=0),"",IF(OR($B20=0,$AN20&gt;PhieuBauCu!$C$20),0,IF(SUBSTITUTE(LOWER($B20),F$1,",")=LOWER($B20),1,0))),"")</f>
        <v>0</v>
      </c>
      <c r="G20" s="4">
        <f>IF(LEN(PhieuBauCu!$C$3) &gt;0,  IF(OR(LEN($B20)=0,LEN(G$1)=0),"",IF(OR($B20=0,$AN20&gt;PhieuBauCu!$C$20),0,IF(SUBSTITUTE(LOWER($B20),G$1,",")=LOWER($B20),1,0))),"")</f>
        <v>0</v>
      </c>
      <c r="H20" s="4">
        <f>IF(LEN(PhieuBauCu!$C$3) &gt;0,  IF(OR(LEN($B20)=0,LEN(H$1)=0),"",IF(OR($B20=0,$AN20&gt;PhieuBauCu!$C$20),0,IF(SUBSTITUTE(LOWER($B20),H$1,",")=LOWER($B20),1,0))),"")</f>
        <v>0</v>
      </c>
      <c r="I20" s="4">
        <f>IF(LEN(PhieuBauCu!$C$3) &gt;0,  IF(OR(LEN($B20)=0,LEN(I$1)=0),"",IF(OR($B20=0,$AN20&gt;PhieuBauCu!$C$20),0,IF(SUBSTITUTE(LOWER($B20),I$1,",")=LOWER($B20),1,0))),"")</f>
        <v>1</v>
      </c>
      <c r="J20" s="4">
        <f>IF(LEN(PhieuBauCu!$C$3) &gt;0, IF(OR(LEN($B20)=0,LEN(J$1)=0),"",IF(OR($B20=0,$AN20&gt;PhieuBauCu!$C$20),0,IF(SUBSTITUTE(LOWER($B20),J$1,",")=LOWER($B20),1,0))),"")</f>
        <v>1</v>
      </c>
      <c r="K20" s="4">
        <f>IF(LEN(PhieuBauCu!$C$3) &gt;0, IF(OR(LEN($B20)=0,LEN(K$1)=0),"",IF(OR($B20=0,$AN20&gt;PhieuBauCu!$C$20),0,IF(SUBSTITUTE(LOWER($B20),K$1,",")=LOWER($B20),1,0))),"")</f>
        <v>1</v>
      </c>
      <c r="L20" s="4">
        <f>IF(LEN(PhieuBauCu!$C$3) &gt;0, IF(OR(LEN($B20)=0,LEN(L$1)=0),"",IF(OR($B20=0,$AN20&gt;PhieuBauCu!$C$20),0,IF(SUBSTITUTE(LOWER($B20),L$1,",")=LOWER($B20),1,0))),"")</f>
        <v>1</v>
      </c>
      <c r="M20" s="4">
        <f>IF(LEN(PhieuBauCu!$C$3) &gt;0,  IF(OR(LEN($B20)=0,LEN(M$1)=0),"",IF(OR($B20=0,$AN20&gt;PhieuBauCu!$C$20),0,IF(SUBSTITUTE(LOWER($B20),M$1,",")=LOWER($B20),1,0))),"")</f>
        <v>1</v>
      </c>
      <c r="N20" s="4">
        <f>IF(LEN(PhieuBauCu!$C$3) &gt;0,  IF(OR(LEN($B20)=0,LEN(N$1)=0),"",IF(OR($B20=0,$AN20&gt;PhieuBauCu!$C$20),0,IF(SUBSTITUTE(LOWER($B20),N$1,",")=LOWER($B20),1,0))),"")</f>
        <v>1</v>
      </c>
      <c r="O20" s="4" t="str">
        <f>IF(LEN(PhieuBauCu!$C$3) &gt;0,  IF(OR(LEN($B20)=0,LEN(O$1)=0),"",IF(OR($B20=0,$AN20&gt;PhieuBauCu!$C$20),0,IF(SUBSTITUTE(LOWER($B20),O$1,",")=LOWER($B20),1,0))),"")</f>
        <v/>
      </c>
      <c r="P20" s="4" t="str">
        <f>IF(LEN(PhieuBauCu!$C$3) &gt;0,  IF(OR(LEN($B20)=0,LEN(P$1)=0),"",IF(OR($B20=0,$AN20&gt;PhieuBauCu!$C$20),0,IF(SUBSTITUTE(LOWER($B20),P$1,",")=LOWER($B20),1,0))),"")</f>
        <v/>
      </c>
      <c r="Q20" s="4" t="str">
        <f>IF(LEN(PhieuBauCu!$C$3) &gt;0,  IF(OR(LEN($B20)=0,LEN(Q$1)=0),"",IF(OR($B20=0,$AN20&gt;PhieuBauCu!$C$20),0,IF(SUBSTITUTE(LOWER($B20),Q$1,",")=LOWER($B20),1,0))),"")</f>
        <v/>
      </c>
      <c r="R20" s="4" t="str">
        <f>IF(LEN(PhieuBauCu!$C$3) &gt;0,  IF(OR(LEN($B20)=0,LEN(R$1)=0),"",IF(OR($B20=0,$AN20&gt;PhieuBauCu!$C$20),0,IF(SUBSTITUTE(LOWER($B20),R$1,",")=LOWER($B20),1,0))),"")</f>
        <v/>
      </c>
      <c r="S20" s="4" t="str">
        <f>IF(LEN(PhieuBauCu!$C$3) &gt;0,  IF(OR(LEN($B20)=0,LEN(S$1)=0),"",IF(OR($B20=0,$AN20&gt;PhieuBauCu!$C$20),0,IF(SUBSTITUTE(LOWER($B20),S$1,",")=LOWER($B20),1,0))),"")</f>
        <v/>
      </c>
      <c r="T20" s="4" t="str">
        <f>IF(LEN(PhieuBauCu!$C$3) &gt;0,  IF(OR(LEN($B20)=0,LEN(T$1)=0),"",IF(OR($B20=0,$AN20&gt;PhieuBauCu!$C$20),0,IF(SUBSTITUTE(LOWER($B20),T$1,",")=LOWER($B20),1,0))),"")</f>
        <v/>
      </c>
      <c r="U20" s="10">
        <f t="shared" si="2"/>
        <v>6</v>
      </c>
      <c r="V20" s="29">
        <f>IF(B20=0,0,IF(AND(LEN(B20&gt;0),U20&gt;=1, U20&lt;=PhieuBauCu!$C$20),1,0))</f>
        <v>1</v>
      </c>
      <c r="W20" s="29">
        <f t="shared" si="3"/>
        <v>0</v>
      </c>
      <c r="X20" s="29">
        <f t="shared" si="4"/>
        <v>0</v>
      </c>
      <c r="Y20" s="29">
        <f t="shared" si="5"/>
        <v>0</v>
      </c>
      <c r="Z20" s="29">
        <f t="shared" si="6"/>
        <v>0</v>
      </c>
      <c r="AA20" s="29">
        <f t="shared" si="7"/>
        <v>0</v>
      </c>
      <c r="AB20" s="29">
        <f t="shared" si="8"/>
        <v>1</v>
      </c>
      <c r="AC20" s="29">
        <f t="shared" si="9"/>
        <v>1</v>
      </c>
      <c r="AD20" s="29">
        <f t="shared" si="10"/>
        <v>1</v>
      </c>
      <c r="AE20" s="29">
        <f t="shared" si="11"/>
        <v>1</v>
      </c>
      <c r="AF20" s="29">
        <f t="shared" si="12"/>
        <v>1</v>
      </c>
      <c r="AG20" s="29">
        <f t="shared" si="13"/>
        <v>1</v>
      </c>
      <c r="AH20" s="29">
        <f t="shared" si="14"/>
        <v>0</v>
      </c>
      <c r="AI20" s="29">
        <f t="shared" si="15"/>
        <v>0</v>
      </c>
      <c r="AJ20" s="29">
        <f t="shared" si="16"/>
        <v>0</v>
      </c>
      <c r="AK20" s="29">
        <f t="shared" si="17"/>
        <v>0</v>
      </c>
      <c r="AL20" s="29">
        <f t="shared" si="18"/>
        <v>0</v>
      </c>
      <c r="AM20" s="29">
        <f t="shared" si="19"/>
        <v>0</v>
      </c>
      <c r="AN20" s="29">
        <f t="shared" si="20"/>
        <v>6</v>
      </c>
      <c r="AO20" s="29">
        <f t="shared" si="21"/>
        <v>1</v>
      </c>
    </row>
    <row r="21" spans="1:41" ht="28.5" customHeight="1" x14ac:dyDescent="0.25">
      <c r="A21" s="31">
        <v>17</v>
      </c>
      <c r="B21" s="36">
        <v>23456</v>
      </c>
      <c r="C21" s="30" t="str">
        <f t="shared" si="23"/>
        <v>Ok</v>
      </c>
      <c r="D21" s="4">
        <f>IF(LEN(PhieuBauCu!$C$3) &gt;0, IF(OR(LEN($B21)=0,LEN(D$1)=0),"",IF(OR($B21=0,$AN21&gt;PhieuBauCu!$C$20),0,IF(SUBSTITUTE(LOWER($B21),D$1,",")=LOWER($B21),1,0))),"")</f>
        <v>1</v>
      </c>
      <c r="E21" s="4">
        <f>IF(LEN(PhieuBauCu!$C$3) &gt;0, IF(OR(LEN($B21)=0,LEN(E$1)=0),"",IF(OR($B21=0,$AN21&gt;PhieuBauCu!$C$20),0,IF(SUBSTITUTE(LOWER($B21),E$1,",")=LOWER($B21),1,0))),"")</f>
        <v>0</v>
      </c>
      <c r="F21" s="4">
        <f>IF(LEN(PhieuBauCu!$C$3) &gt;0,  IF(OR(LEN($B21)=0,LEN(F$1)=0),"",IF(OR($B21=0,$AN21&gt;PhieuBauCu!$C$20),0,IF(SUBSTITUTE(LOWER($B21),F$1,",")=LOWER($B21),1,0))),"")</f>
        <v>0</v>
      </c>
      <c r="G21" s="4">
        <f>IF(LEN(PhieuBauCu!$C$3) &gt;0,  IF(OR(LEN($B21)=0,LEN(G$1)=0),"",IF(OR($B21=0,$AN21&gt;PhieuBauCu!$C$20),0,IF(SUBSTITUTE(LOWER($B21),G$1,",")=LOWER($B21),1,0))),"")</f>
        <v>0</v>
      </c>
      <c r="H21" s="4">
        <f>IF(LEN(PhieuBauCu!$C$3) &gt;0,  IF(OR(LEN($B21)=0,LEN(H$1)=0),"",IF(OR($B21=0,$AN21&gt;PhieuBauCu!$C$20),0,IF(SUBSTITUTE(LOWER($B21),H$1,",")=LOWER($B21),1,0))),"")</f>
        <v>0</v>
      </c>
      <c r="I21" s="4">
        <f>IF(LEN(PhieuBauCu!$C$3) &gt;0,  IF(OR(LEN($B21)=0,LEN(I$1)=0),"",IF(OR($B21=0,$AN21&gt;PhieuBauCu!$C$20),0,IF(SUBSTITUTE(LOWER($B21),I$1,",")=LOWER($B21),1,0))),"")</f>
        <v>0</v>
      </c>
      <c r="J21" s="4">
        <f>IF(LEN(PhieuBauCu!$C$3) &gt;0, IF(OR(LEN($B21)=0,LEN(J$1)=0),"",IF(OR($B21=0,$AN21&gt;PhieuBauCu!$C$20),0,IF(SUBSTITUTE(LOWER($B21),J$1,",")=LOWER($B21),1,0))),"")</f>
        <v>1</v>
      </c>
      <c r="K21" s="4">
        <f>IF(LEN(PhieuBauCu!$C$3) &gt;0, IF(OR(LEN($B21)=0,LEN(K$1)=0),"",IF(OR($B21=0,$AN21&gt;PhieuBauCu!$C$20),0,IF(SUBSTITUTE(LOWER($B21),K$1,",")=LOWER($B21),1,0))),"")</f>
        <v>1</v>
      </c>
      <c r="L21" s="4">
        <f>IF(LEN(PhieuBauCu!$C$3) &gt;0, IF(OR(LEN($B21)=0,LEN(L$1)=0),"",IF(OR($B21=0,$AN21&gt;PhieuBauCu!$C$20),0,IF(SUBSTITUTE(LOWER($B21),L$1,",")=LOWER($B21),1,0))),"")</f>
        <v>1</v>
      </c>
      <c r="M21" s="4">
        <f>IF(LEN(PhieuBauCu!$C$3) &gt;0,  IF(OR(LEN($B21)=0,LEN(M$1)=0),"",IF(OR($B21=0,$AN21&gt;PhieuBauCu!$C$20),0,IF(SUBSTITUTE(LOWER($B21),M$1,",")=LOWER($B21),1,0))),"")</f>
        <v>1</v>
      </c>
      <c r="N21" s="4">
        <f>IF(LEN(PhieuBauCu!$C$3) &gt;0,  IF(OR(LEN($B21)=0,LEN(N$1)=0),"",IF(OR($B21=0,$AN21&gt;PhieuBauCu!$C$20),0,IF(SUBSTITUTE(LOWER($B21),N$1,",")=LOWER($B21),1,0))),"")</f>
        <v>1</v>
      </c>
      <c r="O21" s="4" t="str">
        <f>IF(LEN(PhieuBauCu!$C$3) &gt;0,  IF(OR(LEN($B21)=0,LEN(O$1)=0),"",IF(OR($B21=0,$AN21&gt;PhieuBauCu!$C$20),0,IF(SUBSTITUTE(LOWER($B21),O$1,",")=LOWER($B21),1,0))),"")</f>
        <v/>
      </c>
      <c r="P21" s="4" t="str">
        <f>IF(LEN(PhieuBauCu!$C$3) &gt;0,  IF(OR(LEN($B21)=0,LEN(P$1)=0),"",IF(OR($B21=0,$AN21&gt;PhieuBauCu!$C$20),0,IF(SUBSTITUTE(LOWER($B21),P$1,",")=LOWER($B21),1,0))),"")</f>
        <v/>
      </c>
      <c r="Q21" s="4" t="str">
        <f>IF(LEN(PhieuBauCu!$C$3) &gt;0,  IF(OR(LEN($B21)=0,LEN(Q$1)=0),"",IF(OR($B21=0,$AN21&gt;PhieuBauCu!$C$20),0,IF(SUBSTITUTE(LOWER($B21),Q$1,",")=LOWER($B21),1,0))),"")</f>
        <v/>
      </c>
      <c r="R21" s="4" t="str">
        <f>IF(LEN(PhieuBauCu!$C$3) &gt;0,  IF(OR(LEN($B21)=0,LEN(R$1)=0),"",IF(OR($B21=0,$AN21&gt;PhieuBauCu!$C$20),0,IF(SUBSTITUTE(LOWER($B21),R$1,",")=LOWER($B21),1,0))),"")</f>
        <v/>
      </c>
      <c r="S21" s="4" t="str">
        <f>IF(LEN(PhieuBauCu!$C$3) &gt;0,  IF(OR(LEN($B21)=0,LEN(S$1)=0),"",IF(OR($B21=0,$AN21&gt;PhieuBauCu!$C$20),0,IF(SUBSTITUTE(LOWER($B21),S$1,",")=LOWER($B21),1,0))),"")</f>
        <v/>
      </c>
      <c r="T21" s="4" t="str">
        <f>IF(LEN(PhieuBauCu!$C$3) &gt;0,  IF(OR(LEN($B21)=0,LEN(T$1)=0),"",IF(OR($B21=0,$AN21&gt;PhieuBauCu!$C$20),0,IF(SUBSTITUTE(LOWER($B21),T$1,",")=LOWER($B21),1,0))),"")</f>
        <v/>
      </c>
      <c r="U21" s="10">
        <f t="shared" si="2"/>
        <v>6</v>
      </c>
      <c r="V21" s="29">
        <f>IF(B21=0,0,IF(AND(LEN(B21&gt;0),U21&gt;=1, U21&lt;=PhieuBauCu!$C$20),1,0))</f>
        <v>1</v>
      </c>
      <c r="W21" s="29">
        <f t="shared" si="3"/>
        <v>1</v>
      </c>
      <c r="X21" s="29">
        <f t="shared" si="4"/>
        <v>0</v>
      </c>
      <c r="Y21" s="29">
        <f t="shared" si="5"/>
        <v>0</v>
      </c>
      <c r="Z21" s="29">
        <f t="shared" si="6"/>
        <v>0</v>
      </c>
      <c r="AA21" s="29">
        <f t="shared" si="7"/>
        <v>0</v>
      </c>
      <c r="AB21" s="29">
        <f t="shared" si="8"/>
        <v>0</v>
      </c>
      <c r="AC21" s="29">
        <f t="shared" si="9"/>
        <v>1</v>
      </c>
      <c r="AD21" s="29">
        <f t="shared" si="10"/>
        <v>1</v>
      </c>
      <c r="AE21" s="29">
        <f t="shared" si="11"/>
        <v>1</v>
      </c>
      <c r="AF21" s="29">
        <f t="shared" si="12"/>
        <v>1</v>
      </c>
      <c r="AG21" s="29">
        <f t="shared" si="13"/>
        <v>1</v>
      </c>
      <c r="AH21" s="29">
        <f t="shared" si="14"/>
        <v>0</v>
      </c>
      <c r="AI21" s="29">
        <f t="shared" si="15"/>
        <v>0</v>
      </c>
      <c r="AJ21" s="29">
        <f t="shared" si="16"/>
        <v>0</v>
      </c>
      <c r="AK21" s="29">
        <f t="shared" si="17"/>
        <v>0</v>
      </c>
      <c r="AL21" s="29">
        <f t="shared" si="18"/>
        <v>0</v>
      </c>
      <c r="AM21" s="29">
        <f t="shared" si="19"/>
        <v>0</v>
      </c>
      <c r="AN21" s="29">
        <f t="shared" si="20"/>
        <v>6</v>
      </c>
      <c r="AO21" s="29">
        <f t="shared" si="21"/>
        <v>1</v>
      </c>
    </row>
    <row r="22" spans="1:41" ht="28.5" customHeight="1" x14ac:dyDescent="0.25">
      <c r="A22" s="31">
        <v>18</v>
      </c>
      <c r="B22" s="36" t="s">
        <v>46</v>
      </c>
      <c r="C22" s="30" t="str">
        <f t="shared" si="23"/>
        <v>Ok</v>
      </c>
      <c r="D22" s="4">
        <f>IF(LEN(PhieuBauCu!$C$3) &gt;0, IF(OR(LEN($B22)=0,LEN(D$1)=0),"",IF(OR($B22=0,$AN22&gt;PhieuBauCu!$C$20),0,IF(SUBSTITUTE(LOWER($B22),D$1,",")=LOWER($B22),1,0))),"")</f>
        <v>0</v>
      </c>
      <c r="E22" s="4">
        <f>IF(LEN(PhieuBauCu!$C$3) &gt;0, IF(OR(LEN($B22)=0,LEN(E$1)=0),"",IF(OR($B22=0,$AN22&gt;PhieuBauCu!$C$20),0,IF(SUBSTITUTE(LOWER($B22),E$1,",")=LOWER($B22),1,0))),"")</f>
        <v>0</v>
      </c>
      <c r="F22" s="4">
        <f>IF(LEN(PhieuBauCu!$C$3) &gt;0,  IF(OR(LEN($B22)=0,LEN(F$1)=0),"",IF(OR($B22=0,$AN22&gt;PhieuBauCu!$C$20),0,IF(SUBSTITUTE(LOWER($B22),F$1,",")=LOWER($B22),1,0))),"")</f>
        <v>0</v>
      </c>
      <c r="G22" s="4">
        <f>IF(LEN(PhieuBauCu!$C$3) &gt;0,  IF(OR(LEN($B22)=0,LEN(G$1)=0),"",IF(OR($B22=0,$AN22&gt;PhieuBauCu!$C$20),0,IF(SUBSTITUTE(LOWER($B22),G$1,",")=LOWER($B22),1,0))),"")</f>
        <v>0</v>
      </c>
      <c r="H22" s="4">
        <f>IF(LEN(PhieuBauCu!$C$3) &gt;0,  IF(OR(LEN($B22)=0,LEN(H$1)=0),"",IF(OR($B22=0,$AN22&gt;PhieuBauCu!$C$20),0,IF(SUBSTITUTE(LOWER($B22),H$1,",")=LOWER($B22),1,0))),"")</f>
        <v>0</v>
      </c>
      <c r="I22" s="4">
        <f>IF(LEN(PhieuBauCu!$C$3) &gt;0,  IF(OR(LEN($B22)=0,LEN(I$1)=0),"",IF(OR($B22=0,$AN22&gt;PhieuBauCu!$C$20),0,IF(SUBSTITUTE(LOWER($B22),I$1,",")=LOWER($B22),1,0))),"")</f>
        <v>1</v>
      </c>
      <c r="J22" s="4">
        <f>IF(LEN(PhieuBauCu!$C$3) &gt;0, IF(OR(LEN($B22)=0,LEN(J$1)=0),"",IF(OR($B22=0,$AN22&gt;PhieuBauCu!$C$20),0,IF(SUBSTITUTE(LOWER($B22),J$1,",")=LOWER($B22),1,0))),"")</f>
        <v>1</v>
      </c>
      <c r="K22" s="4">
        <f>IF(LEN(PhieuBauCu!$C$3) &gt;0, IF(OR(LEN($B22)=0,LEN(K$1)=0),"",IF(OR($B22=0,$AN22&gt;PhieuBauCu!$C$20),0,IF(SUBSTITUTE(LOWER($B22),K$1,",")=LOWER($B22),1,0))),"")</f>
        <v>1</v>
      </c>
      <c r="L22" s="4">
        <f>IF(LEN(PhieuBauCu!$C$3) &gt;0, IF(OR(LEN($B22)=0,LEN(L$1)=0),"",IF(OR($B22=0,$AN22&gt;PhieuBauCu!$C$20),0,IF(SUBSTITUTE(LOWER($B22),L$1,",")=LOWER($B22),1,0))),"")</f>
        <v>1</v>
      </c>
      <c r="M22" s="4">
        <f>IF(LEN(PhieuBauCu!$C$3) &gt;0,  IF(OR(LEN($B22)=0,LEN(M$1)=0),"",IF(OR($B22=0,$AN22&gt;PhieuBauCu!$C$20),0,IF(SUBSTITUTE(LOWER($B22),M$1,",")=LOWER($B22),1,0))),"")</f>
        <v>0</v>
      </c>
      <c r="N22" s="4">
        <f>IF(LEN(PhieuBauCu!$C$3) &gt;0,  IF(OR(LEN($B22)=0,LEN(N$1)=0),"",IF(OR($B22=0,$AN22&gt;PhieuBauCu!$C$20),0,IF(SUBSTITUTE(LOWER($B22),N$1,",")=LOWER($B22),1,0))),"")</f>
        <v>0</v>
      </c>
      <c r="O22" s="4" t="str">
        <f>IF(LEN(PhieuBauCu!$C$3) &gt;0,  IF(OR(LEN($B22)=0,LEN(O$1)=0),"",IF(OR($B22=0,$AN22&gt;PhieuBauCu!$C$20),0,IF(SUBSTITUTE(LOWER($B22),O$1,",")=LOWER($B22),1,0))),"")</f>
        <v/>
      </c>
      <c r="P22" s="4" t="str">
        <f>IF(LEN(PhieuBauCu!$C$3) &gt;0,  IF(OR(LEN($B22)=0,LEN(P$1)=0),"",IF(OR($B22=0,$AN22&gt;PhieuBauCu!$C$20),0,IF(SUBSTITUTE(LOWER($B22),P$1,",")=LOWER($B22),1,0))),"")</f>
        <v/>
      </c>
      <c r="Q22" s="4" t="str">
        <f>IF(LEN(PhieuBauCu!$C$3) &gt;0,  IF(OR(LEN($B22)=0,LEN(Q$1)=0),"",IF(OR($B22=0,$AN22&gt;PhieuBauCu!$C$20),0,IF(SUBSTITUTE(LOWER($B22),Q$1,",")=LOWER($B22),1,0))),"")</f>
        <v/>
      </c>
      <c r="R22" s="4" t="str">
        <f>IF(LEN(PhieuBauCu!$C$3) &gt;0,  IF(OR(LEN($B22)=0,LEN(R$1)=0),"",IF(OR($B22=0,$AN22&gt;PhieuBauCu!$C$20),0,IF(SUBSTITUTE(LOWER($B22),R$1,",")=LOWER($B22),1,0))),"")</f>
        <v/>
      </c>
      <c r="S22" s="4" t="str">
        <f>IF(LEN(PhieuBauCu!$C$3) &gt;0,  IF(OR(LEN($B22)=0,LEN(S$1)=0),"",IF(OR($B22=0,$AN22&gt;PhieuBauCu!$C$20),0,IF(SUBSTITUTE(LOWER($B22),S$1,",")=LOWER($B22),1,0))),"")</f>
        <v/>
      </c>
      <c r="T22" s="4" t="str">
        <f>IF(LEN(PhieuBauCu!$C$3) &gt;0,  IF(OR(LEN($B22)=0,LEN(T$1)=0),"",IF(OR($B22=0,$AN22&gt;PhieuBauCu!$C$20),0,IF(SUBSTITUTE(LOWER($B22),T$1,",")=LOWER($B22),1,0))),"")</f>
        <v/>
      </c>
      <c r="U22" s="10">
        <f t="shared" si="2"/>
        <v>4</v>
      </c>
      <c r="V22" s="29">
        <f>IF(B22=0,0,IF(AND(LEN(B22&gt;0),U22&gt;=1, U22&lt;=PhieuBauCu!$C$20),1,0))</f>
        <v>1</v>
      </c>
      <c r="W22" s="29">
        <f t="shared" si="3"/>
        <v>0</v>
      </c>
      <c r="X22" s="29">
        <f t="shared" si="4"/>
        <v>0</v>
      </c>
      <c r="Y22" s="29">
        <f t="shared" si="5"/>
        <v>0</v>
      </c>
      <c r="Z22" s="29">
        <f t="shared" si="6"/>
        <v>0</v>
      </c>
      <c r="AA22" s="29">
        <f t="shared" si="7"/>
        <v>0</v>
      </c>
      <c r="AB22" s="29">
        <f t="shared" si="8"/>
        <v>1</v>
      </c>
      <c r="AC22" s="29">
        <f t="shared" si="9"/>
        <v>1</v>
      </c>
      <c r="AD22" s="29">
        <f t="shared" si="10"/>
        <v>1</v>
      </c>
      <c r="AE22" s="29">
        <f t="shared" si="11"/>
        <v>1</v>
      </c>
      <c r="AF22" s="29">
        <f t="shared" si="12"/>
        <v>0</v>
      </c>
      <c r="AG22" s="29">
        <f t="shared" si="13"/>
        <v>0</v>
      </c>
      <c r="AH22" s="29">
        <f t="shared" si="14"/>
        <v>0</v>
      </c>
      <c r="AI22" s="29">
        <f t="shared" si="15"/>
        <v>0</v>
      </c>
      <c r="AJ22" s="29">
        <f t="shared" si="16"/>
        <v>0</v>
      </c>
      <c r="AK22" s="29">
        <f t="shared" si="17"/>
        <v>0</v>
      </c>
      <c r="AL22" s="29">
        <f t="shared" si="18"/>
        <v>0</v>
      </c>
      <c r="AM22" s="29">
        <f t="shared" si="19"/>
        <v>0</v>
      </c>
      <c r="AN22" s="29">
        <f t="shared" si="20"/>
        <v>4</v>
      </c>
      <c r="AO22" s="29">
        <f t="shared" si="21"/>
        <v>1</v>
      </c>
    </row>
    <row r="23" spans="1:41" ht="28.5" customHeight="1" x14ac:dyDescent="0.25">
      <c r="A23" s="31">
        <v>19</v>
      </c>
      <c r="B23" s="51" t="s">
        <v>55</v>
      </c>
      <c r="C23" s="30" t="str">
        <f t="shared" si="23"/>
        <v>Not Ok</v>
      </c>
      <c r="D23" s="4">
        <f>IF(LEN(PhieuBauCu!$C$3) &gt;0, IF(OR(LEN($B23)=0,LEN(D$1)=0),"",IF(OR($B23=0,$AN23&gt;PhieuBauCu!$C$20),0,IF(SUBSTITUTE(LOWER($B23),D$1,",")=LOWER($B23),1,0))),"")</f>
        <v>0</v>
      </c>
      <c r="E23" s="4">
        <f>IF(LEN(PhieuBauCu!$C$3) &gt;0, IF(OR(LEN($B23)=0,LEN(E$1)=0),"",IF(OR($B23=0,$AN23&gt;PhieuBauCu!$C$20),0,IF(SUBSTITUTE(LOWER($B23),E$1,",")=LOWER($B23),1,0))),"")</f>
        <v>0</v>
      </c>
      <c r="F23" s="4">
        <f>IF(LEN(PhieuBauCu!$C$3) &gt;0,  IF(OR(LEN($B23)=0,LEN(F$1)=0),"",IF(OR($B23=0,$AN23&gt;PhieuBauCu!$C$20),0,IF(SUBSTITUTE(LOWER($B23),F$1,",")=LOWER($B23),1,0))),"")</f>
        <v>0</v>
      </c>
      <c r="G23" s="4">
        <f>IF(LEN(PhieuBauCu!$C$3) &gt;0,  IF(OR(LEN($B23)=0,LEN(G$1)=0),"",IF(OR($B23=0,$AN23&gt;PhieuBauCu!$C$20),0,IF(SUBSTITUTE(LOWER($B23),G$1,",")=LOWER($B23),1,0))),"")</f>
        <v>0</v>
      </c>
      <c r="H23" s="4">
        <f>IF(LEN(PhieuBauCu!$C$3) &gt;0,  IF(OR(LEN($B23)=0,LEN(H$1)=0),"",IF(OR($B23=0,$AN23&gt;PhieuBauCu!$C$20),0,IF(SUBSTITUTE(LOWER($B23),H$1,",")=LOWER($B23),1,0))),"")</f>
        <v>0</v>
      </c>
      <c r="I23" s="4">
        <f>IF(LEN(PhieuBauCu!$C$3) &gt;0,  IF(OR(LEN($B23)=0,LEN(I$1)=0),"",IF(OR($B23=0,$AN23&gt;PhieuBauCu!$C$20),0,IF(SUBSTITUTE(LOWER($B23),I$1,",")=LOWER($B23),1,0))),"")</f>
        <v>0</v>
      </c>
      <c r="J23" s="4">
        <f>IF(LEN(PhieuBauCu!$C$3) &gt;0, IF(OR(LEN($B23)=0,LEN(J$1)=0),"",IF(OR($B23=0,$AN23&gt;PhieuBauCu!$C$20),0,IF(SUBSTITUTE(LOWER($B23),J$1,",")=LOWER($B23),1,0))),"")</f>
        <v>0</v>
      </c>
      <c r="K23" s="4">
        <f>IF(LEN(PhieuBauCu!$C$3) &gt;0, IF(OR(LEN($B23)=0,LEN(K$1)=0),"",IF(OR($B23=0,$AN23&gt;PhieuBauCu!$C$20),0,IF(SUBSTITUTE(LOWER($B23),K$1,",")=LOWER($B23),1,0))),"")</f>
        <v>0</v>
      </c>
      <c r="L23" s="4">
        <f>IF(LEN(PhieuBauCu!$C$3) &gt;0, IF(OR(LEN($B23)=0,LEN(L$1)=0),"",IF(OR($B23=0,$AN23&gt;PhieuBauCu!$C$20),0,IF(SUBSTITUTE(LOWER($B23),L$1,",")=LOWER($B23),1,0))),"")</f>
        <v>0</v>
      </c>
      <c r="M23" s="4">
        <f>IF(LEN(PhieuBauCu!$C$3) &gt;0,  IF(OR(LEN($B23)=0,LEN(M$1)=0),"",IF(OR($B23=0,$AN23&gt;PhieuBauCu!$C$20),0,IF(SUBSTITUTE(LOWER($B23),M$1,",")=LOWER($B23),1,0))),"")</f>
        <v>0</v>
      </c>
      <c r="N23" s="4">
        <f>IF(LEN(PhieuBauCu!$C$3) &gt;0,  IF(OR(LEN($B23)=0,LEN(N$1)=0),"",IF(OR($B23=0,$AN23&gt;PhieuBauCu!$C$20),0,IF(SUBSTITUTE(LOWER($B23),N$1,",")=LOWER($B23),1,0))),"")</f>
        <v>0</v>
      </c>
      <c r="O23" s="4" t="str">
        <f>IF(LEN(PhieuBauCu!$C$3) &gt;0,  IF(OR(LEN($B23)=0,LEN(O$1)=0),"",IF(OR($B23=0,$AN23&gt;PhieuBauCu!$C$20),0,IF(SUBSTITUTE(LOWER($B23),O$1,",")=LOWER($B23),1,0))),"")</f>
        <v/>
      </c>
      <c r="P23" s="4" t="str">
        <f>IF(LEN(PhieuBauCu!$C$3) &gt;0,  IF(OR(LEN($B23)=0,LEN(P$1)=0),"",IF(OR($B23=0,$AN23&gt;PhieuBauCu!$C$20),0,IF(SUBSTITUTE(LOWER($B23),P$1,",")=LOWER($B23),1,0))),"")</f>
        <v/>
      </c>
      <c r="Q23" s="4" t="str">
        <f>IF(LEN(PhieuBauCu!$C$3) &gt;0,  IF(OR(LEN($B23)=0,LEN(Q$1)=0),"",IF(OR($B23=0,$AN23&gt;PhieuBauCu!$C$20),0,IF(SUBSTITUTE(LOWER($B23),Q$1,",")=LOWER($B23),1,0))),"")</f>
        <v/>
      </c>
      <c r="R23" s="4" t="str">
        <f>IF(LEN(PhieuBauCu!$C$3) &gt;0,  IF(OR(LEN($B23)=0,LEN(R$1)=0),"",IF(OR($B23=0,$AN23&gt;PhieuBauCu!$C$20),0,IF(SUBSTITUTE(LOWER($B23),R$1,",")=LOWER($B23),1,0))),"")</f>
        <v/>
      </c>
      <c r="S23" s="4" t="str">
        <f>IF(LEN(PhieuBauCu!$C$3) &gt;0,  IF(OR(LEN($B23)=0,LEN(S$1)=0),"",IF(OR($B23=0,$AN23&gt;PhieuBauCu!$C$20),0,IF(SUBSTITUTE(LOWER($B23),S$1,",")=LOWER($B23),1,0))),"")</f>
        <v/>
      </c>
      <c r="T23" s="4" t="str">
        <f>IF(LEN(PhieuBauCu!$C$3) &gt;0,  IF(OR(LEN($B23)=0,LEN(T$1)=0),"",IF(OR($B23=0,$AN23&gt;PhieuBauCu!$C$20),0,IF(SUBSTITUTE(LOWER($B23),T$1,",")=LOWER($B23),1,0))),"")</f>
        <v/>
      </c>
      <c r="U23" s="10">
        <f t="shared" si="2"/>
        <v>0</v>
      </c>
      <c r="V23" s="29">
        <f>IF(B23=0,0,IF(AND(LEN(B23&gt;0),U23&gt;=1, U23&lt;=PhieuBauCu!$C$20),1,0))</f>
        <v>0</v>
      </c>
      <c r="W23" s="29">
        <f t="shared" si="3"/>
        <v>0</v>
      </c>
      <c r="X23" s="29">
        <f t="shared" si="4"/>
        <v>0</v>
      </c>
      <c r="Y23" s="29">
        <f t="shared" si="5"/>
        <v>0</v>
      </c>
      <c r="Z23" s="29">
        <f t="shared" si="6"/>
        <v>0</v>
      </c>
      <c r="AA23" s="29">
        <f t="shared" si="7"/>
        <v>0</v>
      </c>
      <c r="AB23" s="29">
        <f t="shared" si="8"/>
        <v>0</v>
      </c>
      <c r="AC23" s="29">
        <f t="shared" si="9"/>
        <v>0</v>
      </c>
      <c r="AD23" s="29">
        <f t="shared" si="10"/>
        <v>0</v>
      </c>
      <c r="AE23" s="29">
        <f t="shared" si="11"/>
        <v>0</v>
      </c>
      <c r="AF23" s="29">
        <f t="shared" si="12"/>
        <v>0</v>
      </c>
      <c r="AG23" s="29">
        <f t="shared" si="13"/>
        <v>0</v>
      </c>
      <c r="AH23" s="29">
        <f t="shared" si="14"/>
        <v>0</v>
      </c>
      <c r="AI23" s="29">
        <f t="shared" si="15"/>
        <v>0</v>
      </c>
      <c r="AJ23" s="29">
        <f t="shared" si="16"/>
        <v>0</v>
      </c>
      <c r="AK23" s="29">
        <f t="shared" si="17"/>
        <v>0</v>
      </c>
      <c r="AL23" s="29">
        <f t="shared" si="18"/>
        <v>0</v>
      </c>
      <c r="AM23" s="29">
        <f t="shared" si="19"/>
        <v>0</v>
      </c>
      <c r="AN23" s="29">
        <f t="shared" si="20"/>
        <v>0</v>
      </c>
      <c r="AO23" s="29">
        <f t="shared" si="21"/>
        <v>0</v>
      </c>
    </row>
    <row r="24" spans="1:41" ht="28.5" customHeight="1" x14ac:dyDescent="0.25">
      <c r="A24" s="31">
        <v>20</v>
      </c>
      <c r="B24" s="36">
        <v>1235</v>
      </c>
      <c r="C24" s="30" t="str">
        <f t="shared" si="23"/>
        <v>Ok</v>
      </c>
      <c r="D24" s="4">
        <f>IF(LEN(PhieuBauCu!$C$3) &gt;0, IF(OR(LEN($B24)=0,LEN(D$1)=0),"",IF(OR($B24=0,$AN24&gt;PhieuBauCu!$C$20),0,IF(SUBSTITUTE(LOWER($B24),D$1,",")=LOWER($B24),1,0))),"")</f>
        <v>0</v>
      </c>
      <c r="E24" s="4">
        <f>IF(LEN(PhieuBauCu!$C$3) &gt;0, IF(OR(LEN($B24)=0,LEN(E$1)=0),"",IF(OR($B24=0,$AN24&gt;PhieuBauCu!$C$20),0,IF(SUBSTITUTE(LOWER($B24),E$1,",")=LOWER($B24),1,0))),"")</f>
        <v>0</v>
      </c>
      <c r="F24" s="4">
        <f>IF(LEN(PhieuBauCu!$C$3) &gt;0,  IF(OR(LEN($B24)=0,LEN(F$1)=0),"",IF(OR($B24=0,$AN24&gt;PhieuBauCu!$C$20),0,IF(SUBSTITUTE(LOWER($B24),F$1,",")=LOWER($B24),1,0))),"")</f>
        <v>0</v>
      </c>
      <c r="G24" s="4">
        <f>IF(LEN(PhieuBauCu!$C$3) &gt;0,  IF(OR(LEN($B24)=0,LEN(G$1)=0),"",IF(OR($B24=0,$AN24&gt;PhieuBauCu!$C$20),0,IF(SUBSTITUTE(LOWER($B24),G$1,",")=LOWER($B24),1,0))),"")</f>
        <v>1</v>
      </c>
      <c r="H24" s="4">
        <f>IF(LEN(PhieuBauCu!$C$3) &gt;0,  IF(OR(LEN($B24)=0,LEN(H$1)=0),"",IF(OR($B24=0,$AN24&gt;PhieuBauCu!$C$20),0,IF(SUBSTITUTE(LOWER($B24),H$1,",")=LOWER($B24),1,0))),"")</f>
        <v>0</v>
      </c>
      <c r="I24" s="4">
        <f>IF(LEN(PhieuBauCu!$C$3) &gt;0,  IF(OR(LEN($B24)=0,LEN(I$1)=0),"",IF(OR($B24=0,$AN24&gt;PhieuBauCu!$C$20),0,IF(SUBSTITUTE(LOWER($B24),I$1,",")=LOWER($B24),1,0))),"")</f>
        <v>1</v>
      </c>
      <c r="J24" s="4">
        <f>IF(LEN(PhieuBauCu!$C$3) &gt;0, IF(OR(LEN($B24)=0,LEN(J$1)=0),"",IF(OR($B24=0,$AN24&gt;PhieuBauCu!$C$20),0,IF(SUBSTITUTE(LOWER($B24),J$1,",")=LOWER($B24),1,0))),"")</f>
        <v>1</v>
      </c>
      <c r="K24" s="4">
        <f>IF(LEN(PhieuBauCu!$C$3) &gt;0, IF(OR(LEN($B24)=0,LEN(K$1)=0),"",IF(OR($B24=0,$AN24&gt;PhieuBauCu!$C$20),0,IF(SUBSTITUTE(LOWER($B24),K$1,",")=LOWER($B24),1,0))),"")</f>
        <v>1</v>
      </c>
      <c r="L24" s="4">
        <f>IF(LEN(PhieuBauCu!$C$3) &gt;0, IF(OR(LEN($B24)=0,LEN(L$1)=0),"",IF(OR($B24=0,$AN24&gt;PhieuBauCu!$C$20),0,IF(SUBSTITUTE(LOWER($B24),L$1,",")=LOWER($B24),1,0))),"")</f>
        <v>1</v>
      </c>
      <c r="M24" s="4">
        <f>IF(LEN(PhieuBauCu!$C$3) &gt;0,  IF(OR(LEN($B24)=0,LEN(M$1)=0),"",IF(OR($B24=0,$AN24&gt;PhieuBauCu!$C$20),0,IF(SUBSTITUTE(LOWER($B24),M$1,",")=LOWER($B24),1,0))),"")</f>
        <v>1</v>
      </c>
      <c r="N24" s="4">
        <f>IF(LEN(PhieuBauCu!$C$3) &gt;0,  IF(OR(LEN($B24)=0,LEN(N$1)=0),"",IF(OR($B24=0,$AN24&gt;PhieuBauCu!$C$20),0,IF(SUBSTITUTE(LOWER($B24),N$1,",")=LOWER($B24),1,0))),"")</f>
        <v>1</v>
      </c>
      <c r="O24" s="4" t="str">
        <f>IF(LEN(PhieuBauCu!$C$3) &gt;0,  IF(OR(LEN($B24)=0,LEN(O$1)=0),"",IF(OR($B24=0,$AN24&gt;PhieuBauCu!$C$20),0,IF(SUBSTITUTE(LOWER($B24),O$1,",")=LOWER($B24),1,0))),"")</f>
        <v/>
      </c>
      <c r="P24" s="4" t="str">
        <f>IF(LEN(PhieuBauCu!$C$3) &gt;0,  IF(OR(LEN($B24)=0,LEN(P$1)=0),"",IF(OR($B24=0,$AN24&gt;PhieuBauCu!$C$20),0,IF(SUBSTITUTE(LOWER($B24),P$1,",")=LOWER($B24),1,0))),"")</f>
        <v/>
      </c>
      <c r="Q24" s="4" t="str">
        <f>IF(LEN(PhieuBauCu!$C$3) &gt;0,  IF(OR(LEN($B24)=0,LEN(Q$1)=0),"",IF(OR($B24=0,$AN24&gt;PhieuBauCu!$C$20),0,IF(SUBSTITUTE(LOWER($B24),Q$1,",")=LOWER($B24),1,0))),"")</f>
        <v/>
      </c>
      <c r="R24" s="4" t="str">
        <f>IF(LEN(PhieuBauCu!$C$3) &gt;0,  IF(OR(LEN($B24)=0,LEN(R$1)=0),"",IF(OR($B24=0,$AN24&gt;PhieuBauCu!$C$20),0,IF(SUBSTITUTE(LOWER($B24),R$1,",")=LOWER($B24),1,0))),"")</f>
        <v/>
      </c>
      <c r="S24" s="4" t="str">
        <f>IF(LEN(PhieuBauCu!$C$3) &gt;0,  IF(OR(LEN($B24)=0,LEN(S$1)=0),"",IF(OR($B24=0,$AN24&gt;PhieuBauCu!$C$20),0,IF(SUBSTITUTE(LOWER($B24),S$1,",")=LOWER($B24),1,0))),"")</f>
        <v/>
      </c>
      <c r="T24" s="4" t="str">
        <f>IF(LEN(PhieuBauCu!$C$3) &gt;0,  IF(OR(LEN($B24)=0,LEN(T$1)=0),"",IF(OR($B24=0,$AN24&gt;PhieuBauCu!$C$20),0,IF(SUBSTITUTE(LOWER($B24),T$1,",")=LOWER($B24),1,0))),"")</f>
        <v/>
      </c>
      <c r="U24" s="10">
        <f t="shared" si="2"/>
        <v>7</v>
      </c>
      <c r="V24" s="29">
        <f>IF(B24=0,0,IF(AND(LEN(B24&gt;0),U24&gt;=1, U24&lt;=PhieuBauCu!$C$20),1,0))</f>
        <v>1</v>
      </c>
      <c r="W24" s="29">
        <f t="shared" si="3"/>
        <v>0</v>
      </c>
      <c r="X24" s="29">
        <f t="shared" si="4"/>
        <v>0</v>
      </c>
      <c r="Y24" s="29">
        <f t="shared" si="5"/>
        <v>0</v>
      </c>
      <c r="Z24" s="29">
        <f t="shared" si="6"/>
        <v>1</v>
      </c>
      <c r="AA24" s="29">
        <f t="shared" si="7"/>
        <v>0</v>
      </c>
      <c r="AB24" s="29">
        <f t="shared" si="8"/>
        <v>1</v>
      </c>
      <c r="AC24" s="29">
        <f t="shared" si="9"/>
        <v>1</v>
      </c>
      <c r="AD24" s="29">
        <f t="shared" si="10"/>
        <v>1</v>
      </c>
      <c r="AE24" s="29">
        <f t="shared" si="11"/>
        <v>1</v>
      </c>
      <c r="AF24" s="29">
        <f t="shared" si="12"/>
        <v>1</v>
      </c>
      <c r="AG24" s="29">
        <f t="shared" si="13"/>
        <v>1</v>
      </c>
      <c r="AH24" s="29">
        <f t="shared" si="14"/>
        <v>0</v>
      </c>
      <c r="AI24" s="29">
        <f t="shared" si="15"/>
        <v>0</v>
      </c>
      <c r="AJ24" s="29">
        <f t="shared" si="16"/>
        <v>0</v>
      </c>
      <c r="AK24" s="29">
        <f t="shared" si="17"/>
        <v>0</v>
      </c>
      <c r="AL24" s="29">
        <f t="shared" si="18"/>
        <v>0</v>
      </c>
      <c r="AM24" s="29">
        <f t="shared" si="19"/>
        <v>0</v>
      </c>
      <c r="AN24" s="29">
        <f t="shared" si="20"/>
        <v>7</v>
      </c>
      <c r="AO24" s="29">
        <f t="shared" si="21"/>
        <v>1</v>
      </c>
    </row>
    <row r="25" spans="1:41" ht="28.5" customHeight="1" x14ac:dyDescent="0.25">
      <c r="A25" s="31">
        <v>21</v>
      </c>
      <c r="B25" s="36"/>
      <c r="C25" s="30" t="str">
        <f t="shared" si="23"/>
        <v/>
      </c>
      <c r="D25" s="4" t="str">
        <f>IF(LEN(PhieuBauCu!$C$3) &gt;0, IF(OR(LEN($B25)=0,LEN(D$1)=0),"",IF(OR($B25=0,$AN25&gt;PhieuBauCu!$C$20),0,IF(SUBSTITUTE(LOWER($B25),D$1,",")=LOWER($B25),1,0))),"")</f>
        <v/>
      </c>
      <c r="E25" s="4" t="str">
        <f>IF(LEN(PhieuBauCu!$C$3) &gt;0, IF(OR(LEN($B25)=0,LEN(E$1)=0),"",IF(OR($B25=0,$AN25&gt;PhieuBauCu!$C$20),0,IF(SUBSTITUTE(LOWER($B25),E$1,",")=LOWER($B25),1,0))),"")</f>
        <v/>
      </c>
      <c r="F25" s="4" t="str">
        <f>IF(LEN(PhieuBauCu!$C$3) &gt;0,  IF(OR(LEN($B25)=0,LEN(F$1)=0),"",IF(OR($B25=0,$AN25&gt;PhieuBauCu!$C$20),0,IF(SUBSTITUTE(LOWER($B25),F$1,",")=LOWER($B25),1,0))),"")</f>
        <v/>
      </c>
      <c r="G25" s="4" t="str">
        <f>IF(LEN(PhieuBauCu!$C$3) &gt;0,  IF(OR(LEN($B25)=0,LEN(G$1)=0),"",IF(OR($B25=0,$AN25&gt;PhieuBauCu!$C$20),0,IF(SUBSTITUTE(LOWER($B25),G$1,",")=LOWER($B25),1,0))),"")</f>
        <v/>
      </c>
      <c r="H25" s="4" t="str">
        <f>IF(LEN(PhieuBauCu!$C$3) &gt;0,  IF(OR(LEN($B25)=0,LEN(H$1)=0),"",IF(OR($B25=0,$AN25&gt;PhieuBauCu!$C$20),0,IF(SUBSTITUTE(LOWER($B25),H$1,",")=LOWER($B25),1,0))),"")</f>
        <v/>
      </c>
      <c r="I25" s="4" t="str">
        <f>IF(LEN(PhieuBauCu!$C$3) &gt;0,  IF(OR(LEN($B25)=0,LEN(I$1)=0),"",IF(OR($B25=0,$AN25&gt;PhieuBauCu!$C$20),0,IF(SUBSTITUTE(LOWER($B25),I$1,",")=LOWER($B25),1,0))),"")</f>
        <v/>
      </c>
      <c r="J25" s="4" t="str">
        <f>IF(LEN(PhieuBauCu!$C$3) &gt;0, IF(OR(LEN($B25)=0,LEN(J$1)=0),"",IF(OR($B25=0,$AN25&gt;PhieuBauCu!$C$20),0,IF(SUBSTITUTE(LOWER($B25),J$1,",")=LOWER($B25),1,0))),"")</f>
        <v/>
      </c>
      <c r="K25" s="4" t="str">
        <f>IF(LEN(PhieuBauCu!$C$3) &gt;0, IF(OR(LEN($B25)=0,LEN(K$1)=0),"",IF(OR($B25=0,$AN25&gt;PhieuBauCu!$C$20),0,IF(SUBSTITUTE(LOWER($B25),K$1,",")=LOWER($B25),1,0))),"")</f>
        <v/>
      </c>
      <c r="L25" s="4" t="str">
        <f>IF(LEN(PhieuBauCu!$C$3) &gt;0, IF(OR(LEN($B25)=0,LEN(L$1)=0),"",IF(OR($B25=0,$AN25&gt;PhieuBauCu!$C$20),0,IF(SUBSTITUTE(LOWER($B25),L$1,",")=LOWER($B25),1,0))),"")</f>
        <v/>
      </c>
      <c r="M25" s="4" t="str">
        <f>IF(LEN(PhieuBauCu!$C$3) &gt;0,  IF(OR(LEN($B25)=0,LEN(M$1)=0),"",IF(OR($B25=0,$AN25&gt;PhieuBauCu!$C$20),0,IF(SUBSTITUTE(LOWER($B25),M$1,",")=LOWER($B25),1,0))),"")</f>
        <v/>
      </c>
      <c r="N25" s="4" t="str">
        <f>IF(LEN(PhieuBauCu!$C$3) &gt;0,  IF(OR(LEN($B25)=0,LEN(N$1)=0),"",IF(OR($B25=0,$AN25&gt;PhieuBauCu!$C$20),0,IF(SUBSTITUTE(LOWER($B25),N$1,",")=LOWER($B25),1,0))),"")</f>
        <v/>
      </c>
      <c r="O25" s="4" t="str">
        <f>IF(LEN(PhieuBauCu!$C$3) &gt;0,  IF(OR(LEN($B25)=0,LEN(O$1)=0),"",IF(OR($B25=0,$AN25&gt;PhieuBauCu!$C$20),0,IF(SUBSTITUTE(LOWER($B25),O$1,",")=LOWER($B25),1,0))),"")</f>
        <v/>
      </c>
      <c r="P25" s="4" t="str">
        <f>IF(LEN(PhieuBauCu!$C$3) &gt;0,  IF(OR(LEN($B25)=0,LEN(P$1)=0),"",IF(OR($B25=0,$AN25&gt;PhieuBauCu!$C$20),0,IF(SUBSTITUTE(LOWER($B25),P$1,",")=LOWER($B25),1,0))),"")</f>
        <v/>
      </c>
      <c r="Q25" s="4" t="str">
        <f>IF(LEN(PhieuBauCu!$C$3) &gt;0,  IF(OR(LEN($B25)=0,LEN(Q$1)=0),"",IF(OR($B25=0,$AN25&gt;PhieuBauCu!$C$20),0,IF(SUBSTITUTE(LOWER($B25),Q$1,",")=LOWER($B25),1,0))),"")</f>
        <v/>
      </c>
      <c r="R25" s="4" t="str">
        <f>IF(LEN(PhieuBauCu!$C$3) &gt;0,  IF(OR(LEN($B25)=0,LEN(R$1)=0),"",IF(OR($B25=0,$AN25&gt;PhieuBauCu!$C$20),0,IF(SUBSTITUTE(LOWER($B25),R$1,",")=LOWER($B25),1,0))),"")</f>
        <v/>
      </c>
      <c r="S25" s="4" t="str">
        <f>IF(LEN(PhieuBauCu!$C$3) &gt;0,  IF(OR(LEN($B25)=0,LEN(S$1)=0),"",IF(OR($B25=0,$AN25&gt;PhieuBauCu!$C$20),0,IF(SUBSTITUTE(LOWER($B25),S$1,",")=LOWER($B25),1,0))),"")</f>
        <v/>
      </c>
      <c r="T25" s="4" t="str">
        <f>IF(LEN(PhieuBauCu!$C$3) &gt;0,  IF(OR(LEN($B25)=0,LEN(T$1)=0),"",IF(OR($B25=0,$AN25&gt;PhieuBauCu!$C$20),0,IF(SUBSTITUTE(LOWER($B25),T$1,",")=LOWER($B25),1,0))),"")</f>
        <v/>
      </c>
      <c r="U25" s="10">
        <f t="shared" si="2"/>
        <v>0</v>
      </c>
      <c r="V25" s="29">
        <f>IF(B25=0,0,IF(AND(LEN(B25&gt;0),U25&gt;=1, U25&lt;=PhieuBauCu!$C$20),1,0))</f>
        <v>0</v>
      </c>
      <c r="W25" s="29">
        <f t="shared" si="3"/>
        <v>1</v>
      </c>
      <c r="X25" s="29">
        <f t="shared" si="4"/>
        <v>1</v>
      </c>
      <c r="Y25" s="29">
        <f t="shared" si="5"/>
        <v>1</v>
      </c>
      <c r="Z25" s="29">
        <f t="shared" si="6"/>
        <v>1</v>
      </c>
      <c r="AA25" s="29">
        <f t="shared" si="7"/>
        <v>1</v>
      </c>
      <c r="AB25" s="29">
        <f t="shared" si="8"/>
        <v>1</v>
      </c>
      <c r="AC25" s="29">
        <f t="shared" si="9"/>
        <v>1</v>
      </c>
      <c r="AD25" s="29">
        <f t="shared" si="10"/>
        <v>1</v>
      </c>
      <c r="AE25" s="29">
        <f t="shared" si="11"/>
        <v>1</v>
      </c>
      <c r="AF25" s="29">
        <f t="shared" si="12"/>
        <v>1</v>
      </c>
      <c r="AG25" s="29">
        <f t="shared" si="13"/>
        <v>1</v>
      </c>
      <c r="AH25" s="29">
        <f t="shared" si="14"/>
        <v>0</v>
      </c>
      <c r="AI25" s="29">
        <f t="shared" si="15"/>
        <v>0</v>
      </c>
      <c r="AJ25" s="29">
        <f t="shared" si="16"/>
        <v>0</v>
      </c>
      <c r="AK25" s="29">
        <f t="shared" si="17"/>
        <v>0</v>
      </c>
      <c r="AL25" s="29">
        <f t="shared" si="18"/>
        <v>0</v>
      </c>
      <c r="AM25" s="29">
        <f t="shared" si="19"/>
        <v>0</v>
      </c>
      <c r="AN25" s="29">
        <f t="shared" si="20"/>
        <v>11</v>
      </c>
      <c r="AO25" s="29">
        <f t="shared" si="21"/>
        <v>0</v>
      </c>
    </row>
    <row r="26" spans="1:41" ht="28.5" customHeight="1" x14ac:dyDescent="0.25">
      <c r="A26" s="31">
        <v>22</v>
      </c>
      <c r="B26" s="36"/>
      <c r="C26" s="30" t="str">
        <f t="shared" si="23"/>
        <v/>
      </c>
      <c r="D26" s="4" t="str">
        <f>IF(LEN(PhieuBauCu!$C$3) &gt;0, IF(OR(LEN($B26)=0,LEN(D$1)=0),"",IF(OR($B26=0,$AN26&gt;PhieuBauCu!$C$20),0,IF(SUBSTITUTE(LOWER($B26),D$1,",")=LOWER($B26),1,0))),"")</f>
        <v/>
      </c>
      <c r="E26" s="4" t="str">
        <f>IF(LEN(PhieuBauCu!$C$3) &gt;0, IF(OR(LEN($B26)=0,LEN(E$1)=0),"",IF(OR($B26=0,$AN26&gt;PhieuBauCu!$C$20),0,IF(SUBSTITUTE(LOWER($B26),E$1,",")=LOWER($B26),1,0))),"")</f>
        <v/>
      </c>
      <c r="F26" s="4" t="str">
        <f>IF(LEN(PhieuBauCu!$C$3) &gt;0,  IF(OR(LEN($B26)=0,LEN(F$1)=0),"",IF(OR($B26=0,$AN26&gt;PhieuBauCu!$C$20),0,IF(SUBSTITUTE(LOWER($B26),F$1,",")=LOWER($B26),1,0))),"")</f>
        <v/>
      </c>
      <c r="G26" s="4" t="str">
        <f>IF(LEN(PhieuBauCu!$C$3) &gt;0,  IF(OR(LEN($B26)=0,LEN(G$1)=0),"",IF(OR($B26=0,$AN26&gt;PhieuBauCu!$C$20),0,IF(SUBSTITUTE(LOWER($B26),G$1,",")=LOWER($B26),1,0))),"")</f>
        <v/>
      </c>
      <c r="H26" s="4" t="str">
        <f>IF(LEN(PhieuBauCu!$C$3) &gt;0,  IF(OR(LEN($B26)=0,LEN(H$1)=0),"",IF(OR($B26=0,$AN26&gt;PhieuBauCu!$C$20),0,IF(SUBSTITUTE(LOWER($B26),H$1,",")=LOWER($B26),1,0))),"")</f>
        <v/>
      </c>
      <c r="I26" s="4" t="str">
        <f>IF(LEN(PhieuBauCu!$C$3) &gt;0,  IF(OR(LEN($B26)=0,LEN(I$1)=0),"",IF(OR($B26=0,$AN26&gt;PhieuBauCu!$C$20),0,IF(SUBSTITUTE(LOWER($B26),I$1,",")=LOWER($B26),1,0))),"")</f>
        <v/>
      </c>
      <c r="J26" s="4" t="str">
        <f>IF(LEN(PhieuBauCu!$C$3) &gt;0, IF(OR(LEN($B26)=0,LEN(J$1)=0),"",IF(OR($B26=0,$AN26&gt;PhieuBauCu!$C$20),0,IF(SUBSTITUTE(LOWER($B26),J$1,",")=LOWER($B26),1,0))),"")</f>
        <v/>
      </c>
      <c r="K26" s="4" t="str">
        <f>IF(LEN(PhieuBauCu!$C$3) &gt;0, IF(OR(LEN($B26)=0,LEN(K$1)=0),"",IF(OR($B26=0,$AN26&gt;PhieuBauCu!$C$20),0,IF(SUBSTITUTE(LOWER($B26),K$1,",")=LOWER($B26),1,0))),"")</f>
        <v/>
      </c>
      <c r="L26" s="4" t="str">
        <f>IF(LEN(PhieuBauCu!$C$3) &gt;0, IF(OR(LEN($B26)=0,LEN(L$1)=0),"",IF(OR($B26=0,$AN26&gt;PhieuBauCu!$C$20),0,IF(SUBSTITUTE(LOWER($B26),L$1,",")=LOWER($B26),1,0))),"")</f>
        <v/>
      </c>
      <c r="M26" s="4" t="str">
        <f>IF(LEN(PhieuBauCu!$C$3) &gt;0,  IF(OR(LEN($B26)=0,LEN(M$1)=0),"",IF(OR($B26=0,$AN26&gt;PhieuBauCu!$C$20),0,IF(SUBSTITUTE(LOWER($B26),M$1,",")=LOWER($B26),1,0))),"")</f>
        <v/>
      </c>
      <c r="N26" s="4" t="str">
        <f>IF(LEN(PhieuBauCu!$C$3) &gt;0,  IF(OR(LEN($B26)=0,LEN(N$1)=0),"",IF(OR($B26=0,$AN26&gt;PhieuBauCu!$C$20),0,IF(SUBSTITUTE(LOWER($B26),N$1,",")=LOWER($B26),1,0))),"")</f>
        <v/>
      </c>
      <c r="O26" s="4" t="str">
        <f>IF(LEN(PhieuBauCu!$C$3) &gt;0,  IF(OR(LEN($B26)=0,LEN(O$1)=0),"",IF(OR($B26=0,$AN26&gt;PhieuBauCu!$C$20),0,IF(SUBSTITUTE(LOWER($B26),O$1,",")=LOWER($B26),1,0))),"")</f>
        <v/>
      </c>
      <c r="P26" s="4" t="str">
        <f>IF(LEN(PhieuBauCu!$C$3) &gt;0,  IF(OR(LEN($B26)=0,LEN(P$1)=0),"",IF(OR($B26=0,$AN26&gt;PhieuBauCu!$C$20),0,IF(SUBSTITUTE(LOWER($B26),P$1,",")=LOWER($B26),1,0))),"")</f>
        <v/>
      </c>
      <c r="Q26" s="4" t="str">
        <f>IF(LEN(PhieuBauCu!$C$3) &gt;0,  IF(OR(LEN($B26)=0,LEN(Q$1)=0),"",IF(OR($B26=0,$AN26&gt;PhieuBauCu!$C$20),0,IF(SUBSTITUTE(LOWER($B26),Q$1,",")=LOWER($B26),1,0))),"")</f>
        <v/>
      </c>
      <c r="R26" s="4" t="str">
        <f>IF(LEN(PhieuBauCu!$C$3) &gt;0,  IF(OR(LEN($B26)=0,LEN(R$1)=0),"",IF(OR($B26=0,$AN26&gt;PhieuBauCu!$C$20),0,IF(SUBSTITUTE(LOWER($B26),R$1,",")=LOWER($B26),1,0))),"")</f>
        <v/>
      </c>
      <c r="S26" s="4" t="str">
        <f>IF(LEN(PhieuBauCu!$C$3) &gt;0,  IF(OR(LEN($B26)=0,LEN(S$1)=0),"",IF(OR($B26=0,$AN26&gt;PhieuBauCu!$C$20),0,IF(SUBSTITUTE(LOWER($B26),S$1,",")=LOWER($B26),1,0))),"")</f>
        <v/>
      </c>
      <c r="T26" s="4" t="str">
        <f>IF(LEN(PhieuBauCu!$C$3) &gt;0,  IF(OR(LEN($B26)=0,LEN(T$1)=0),"",IF(OR($B26=0,$AN26&gt;PhieuBauCu!$C$20),0,IF(SUBSTITUTE(LOWER($B26),T$1,",")=LOWER($B26),1,0))),"")</f>
        <v/>
      </c>
      <c r="U26" s="10">
        <f t="shared" si="2"/>
        <v>0</v>
      </c>
      <c r="V26" s="29">
        <f>IF(B26=0,0,IF(AND(LEN(B26&gt;0),U26&gt;=1, U26&lt;=PhieuBauCu!$C$20),1,0))</f>
        <v>0</v>
      </c>
      <c r="W26" s="29">
        <f t="shared" si="3"/>
        <v>1</v>
      </c>
      <c r="X26" s="29">
        <f t="shared" si="4"/>
        <v>1</v>
      </c>
      <c r="Y26" s="29">
        <f t="shared" si="5"/>
        <v>1</v>
      </c>
      <c r="Z26" s="29">
        <f t="shared" si="6"/>
        <v>1</v>
      </c>
      <c r="AA26" s="29">
        <f t="shared" si="7"/>
        <v>1</v>
      </c>
      <c r="AB26" s="29">
        <f t="shared" si="8"/>
        <v>1</v>
      </c>
      <c r="AC26" s="29">
        <f t="shared" si="9"/>
        <v>1</v>
      </c>
      <c r="AD26" s="29">
        <f t="shared" si="10"/>
        <v>1</v>
      </c>
      <c r="AE26" s="29">
        <f t="shared" si="11"/>
        <v>1</v>
      </c>
      <c r="AF26" s="29">
        <f t="shared" si="12"/>
        <v>1</v>
      </c>
      <c r="AG26" s="29">
        <f t="shared" si="13"/>
        <v>1</v>
      </c>
      <c r="AH26" s="29">
        <f t="shared" si="14"/>
        <v>0</v>
      </c>
      <c r="AI26" s="29">
        <f t="shared" si="15"/>
        <v>0</v>
      </c>
      <c r="AJ26" s="29">
        <f t="shared" si="16"/>
        <v>0</v>
      </c>
      <c r="AK26" s="29">
        <f t="shared" si="17"/>
        <v>0</v>
      </c>
      <c r="AL26" s="29">
        <f t="shared" si="18"/>
        <v>0</v>
      </c>
      <c r="AM26" s="29">
        <f t="shared" si="19"/>
        <v>0</v>
      </c>
      <c r="AN26" s="29">
        <f t="shared" si="20"/>
        <v>11</v>
      </c>
      <c r="AO26" s="29">
        <f t="shared" si="21"/>
        <v>0</v>
      </c>
    </row>
    <row r="27" spans="1:41" ht="28.5" customHeight="1" x14ac:dyDescent="0.25">
      <c r="A27" s="31">
        <v>23</v>
      </c>
      <c r="B27" s="36"/>
      <c r="C27" s="30" t="str">
        <f t="shared" si="23"/>
        <v/>
      </c>
      <c r="D27" s="4" t="str">
        <f>IF(LEN(PhieuBauCu!$C$3) &gt;0, IF(OR(LEN($B27)=0,LEN(D$1)=0),"",IF(OR($B27=0,$AN27&gt;PhieuBauCu!$C$20),0,IF(SUBSTITUTE(LOWER($B27),D$1,",")=LOWER($B27),1,0))),"")</f>
        <v/>
      </c>
      <c r="E27" s="4" t="str">
        <f>IF(LEN(PhieuBauCu!$C$3) &gt;0, IF(OR(LEN($B27)=0,LEN(E$1)=0),"",IF(OR($B27=0,$AN27&gt;PhieuBauCu!$C$20),0,IF(SUBSTITUTE(LOWER($B27),E$1,",")=LOWER($B27),1,0))),"")</f>
        <v/>
      </c>
      <c r="F27" s="4" t="str">
        <f>IF(LEN(PhieuBauCu!$C$3) &gt;0,  IF(OR(LEN($B27)=0,LEN(F$1)=0),"",IF(OR($B27=0,$AN27&gt;PhieuBauCu!$C$20),0,IF(SUBSTITUTE(LOWER($B27),F$1,",")=LOWER($B27),1,0))),"")</f>
        <v/>
      </c>
      <c r="G27" s="4" t="str">
        <f>IF(LEN(PhieuBauCu!$C$3) &gt;0,  IF(OR(LEN($B27)=0,LEN(G$1)=0),"",IF(OR($B27=0,$AN27&gt;PhieuBauCu!$C$20),0,IF(SUBSTITUTE(LOWER($B27),G$1,",")=LOWER($B27),1,0))),"")</f>
        <v/>
      </c>
      <c r="H27" s="4" t="str">
        <f>IF(LEN(PhieuBauCu!$C$3) &gt;0,  IF(OR(LEN($B27)=0,LEN(H$1)=0),"",IF(OR($B27=0,$AN27&gt;PhieuBauCu!$C$20),0,IF(SUBSTITUTE(LOWER($B27),H$1,",")=LOWER($B27),1,0))),"")</f>
        <v/>
      </c>
      <c r="I27" s="4" t="str">
        <f>IF(LEN(PhieuBauCu!$C$3) &gt;0,  IF(OR(LEN($B27)=0,LEN(I$1)=0),"",IF(OR($B27=0,$AN27&gt;PhieuBauCu!$C$20),0,IF(SUBSTITUTE(LOWER($B27),I$1,",")=LOWER($B27),1,0))),"")</f>
        <v/>
      </c>
      <c r="J27" s="4" t="str">
        <f>IF(LEN(PhieuBauCu!$C$3) &gt;0, IF(OR(LEN($B27)=0,LEN(J$1)=0),"",IF(OR($B27=0,$AN27&gt;PhieuBauCu!$C$20),0,IF(SUBSTITUTE(LOWER($B27),J$1,",")=LOWER($B27),1,0))),"")</f>
        <v/>
      </c>
      <c r="K27" s="4" t="str">
        <f>IF(LEN(PhieuBauCu!$C$3) &gt;0, IF(OR(LEN($B27)=0,LEN(K$1)=0),"",IF(OR($B27=0,$AN27&gt;PhieuBauCu!$C$20),0,IF(SUBSTITUTE(LOWER($B27),K$1,",")=LOWER($B27),1,0))),"")</f>
        <v/>
      </c>
      <c r="L27" s="4" t="str">
        <f>IF(LEN(PhieuBauCu!$C$3) &gt;0, IF(OR(LEN($B27)=0,LEN(L$1)=0),"",IF(OR($B27=0,$AN27&gt;PhieuBauCu!$C$20),0,IF(SUBSTITUTE(LOWER($B27),L$1,",")=LOWER($B27),1,0))),"")</f>
        <v/>
      </c>
      <c r="M27" s="4" t="str">
        <f>IF(LEN(PhieuBauCu!$C$3) &gt;0,  IF(OR(LEN($B27)=0,LEN(M$1)=0),"",IF(OR($B27=0,$AN27&gt;PhieuBauCu!$C$20),0,IF(SUBSTITUTE(LOWER($B27),M$1,",")=LOWER($B27),1,0))),"")</f>
        <v/>
      </c>
      <c r="N27" s="4" t="str">
        <f>IF(LEN(PhieuBauCu!$C$3) &gt;0,  IF(OR(LEN($B27)=0,LEN(N$1)=0),"",IF(OR($B27=0,$AN27&gt;PhieuBauCu!$C$20),0,IF(SUBSTITUTE(LOWER($B27),N$1,",")=LOWER($B27),1,0))),"")</f>
        <v/>
      </c>
      <c r="O27" s="4" t="str">
        <f>IF(LEN(PhieuBauCu!$C$3) &gt;0,  IF(OR(LEN($B27)=0,LEN(O$1)=0),"",IF(OR($B27=0,$AN27&gt;PhieuBauCu!$C$20),0,IF(SUBSTITUTE(LOWER($B27),O$1,",")=LOWER($B27),1,0))),"")</f>
        <v/>
      </c>
      <c r="P27" s="4" t="str">
        <f>IF(LEN(PhieuBauCu!$C$3) &gt;0,  IF(OR(LEN($B27)=0,LEN(P$1)=0),"",IF(OR($B27=0,$AN27&gt;PhieuBauCu!$C$20),0,IF(SUBSTITUTE(LOWER($B27),P$1,",")=LOWER($B27),1,0))),"")</f>
        <v/>
      </c>
      <c r="Q27" s="4" t="str">
        <f>IF(LEN(PhieuBauCu!$C$3) &gt;0,  IF(OR(LEN($B27)=0,LEN(Q$1)=0),"",IF(OR($B27=0,$AN27&gt;PhieuBauCu!$C$20),0,IF(SUBSTITUTE(LOWER($B27),Q$1,",")=LOWER($B27),1,0))),"")</f>
        <v/>
      </c>
      <c r="R27" s="4" t="str">
        <f>IF(LEN(PhieuBauCu!$C$3) &gt;0,  IF(OR(LEN($B27)=0,LEN(R$1)=0),"",IF(OR($B27=0,$AN27&gt;PhieuBauCu!$C$20),0,IF(SUBSTITUTE(LOWER($B27),R$1,",")=LOWER($B27),1,0))),"")</f>
        <v/>
      </c>
      <c r="S27" s="4" t="str">
        <f>IF(LEN(PhieuBauCu!$C$3) &gt;0,  IF(OR(LEN($B27)=0,LEN(S$1)=0),"",IF(OR($B27=0,$AN27&gt;PhieuBauCu!$C$20),0,IF(SUBSTITUTE(LOWER($B27),S$1,",")=LOWER($B27),1,0))),"")</f>
        <v/>
      </c>
      <c r="T27" s="4" t="str">
        <f>IF(LEN(PhieuBauCu!$C$3) &gt;0,  IF(OR(LEN($B27)=0,LEN(T$1)=0),"",IF(OR($B27=0,$AN27&gt;PhieuBauCu!$C$20),0,IF(SUBSTITUTE(LOWER($B27),T$1,",")=LOWER($B27),1,0))),"")</f>
        <v/>
      </c>
      <c r="U27" s="10">
        <f t="shared" si="2"/>
        <v>0</v>
      </c>
      <c r="V27" s="29">
        <f>IF(B27=0,0,IF(AND(LEN(B27&gt;0),U27&gt;=1, U27&lt;=PhieuBauCu!$C$20),1,0))</f>
        <v>0</v>
      </c>
      <c r="W27" s="29">
        <f t="shared" si="3"/>
        <v>1</v>
      </c>
      <c r="X27" s="29">
        <f t="shared" si="4"/>
        <v>1</v>
      </c>
      <c r="Y27" s="29">
        <f t="shared" si="5"/>
        <v>1</v>
      </c>
      <c r="Z27" s="29">
        <f t="shared" si="6"/>
        <v>1</v>
      </c>
      <c r="AA27" s="29">
        <f t="shared" si="7"/>
        <v>1</v>
      </c>
      <c r="AB27" s="29">
        <f t="shared" si="8"/>
        <v>1</v>
      </c>
      <c r="AC27" s="29">
        <f t="shared" si="9"/>
        <v>1</v>
      </c>
      <c r="AD27" s="29">
        <f t="shared" si="10"/>
        <v>1</v>
      </c>
      <c r="AE27" s="29">
        <f t="shared" si="11"/>
        <v>1</v>
      </c>
      <c r="AF27" s="29">
        <f t="shared" si="12"/>
        <v>1</v>
      </c>
      <c r="AG27" s="29">
        <f t="shared" si="13"/>
        <v>1</v>
      </c>
      <c r="AH27" s="29">
        <f t="shared" si="14"/>
        <v>0</v>
      </c>
      <c r="AI27" s="29">
        <f t="shared" si="15"/>
        <v>0</v>
      </c>
      <c r="AJ27" s="29">
        <f t="shared" si="16"/>
        <v>0</v>
      </c>
      <c r="AK27" s="29">
        <f t="shared" si="17"/>
        <v>0</v>
      </c>
      <c r="AL27" s="29">
        <f t="shared" si="18"/>
        <v>0</v>
      </c>
      <c r="AM27" s="29">
        <f t="shared" si="19"/>
        <v>0</v>
      </c>
      <c r="AN27" s="29">
        <f t="shared" si="20"/>
        <v>11</v>
      </c>
      <c r="AO27" s="29">
        <f t="shared" si="21"/>
        <v>0</v>
      </c>
    </row>
    <row r="28" spans="1:41" ht="28.5" customHeight="1" x14ac:dyDescent="0.25">
      <c r="A28" s="31">
        <v>24</v>
      </c>
      <c r="B28" s="36"/>
      <c r="C28" s="30" t="str">
        <f t="shared" si="23"/>
        <v/>
      </c>
      <c r="D28" s="4" t="str">
        <f>IF(LEN(PhieuBauCu!$C$3) &gt;0, IF(OR(LEN($B28)=0,LEN(D$1)=0),"",IF(OR($B28=0,$AN28&gt;PhieuBauCu!$C$20),0,IF(SUBSTITUTE(LOWER($B28),D$1,",")=LOWER($B28),1,0))),"")</f>
        <v/>
      </c>
      <c r="E28" s="4" t="str">
        <f>IF(LEN(PhieuBauCu!$C$3) &gt;0, IF(OR(LEN($B28)=0,LEN(E$1)=0),"",IF(OR($B28=0,$AN28&gt;PhieuBauCu!$C$20),0,IF(SUBSTITUTE(LOWER($B28),E$1,",")=LOWER($B28),1,0))),"")</f>
        <v/>
      </c>
      <c r="F28" s="4" t="str">
        <f>IF(LEN(PhieuBauCu!$C$3) &gt;0,  IF(OR(LEN($B28)=0,LEN(F$1)=0),"",IF(OR($B28=0,$AN28&gt;PhieuBauCu!$C$20),0,IF(SUBSTITUTE(LOWER($B28),F$1,",")=LOWER($B28),1,0))),"")</f>
        <v/>
      </c>
      <c r="G28" s="4" t="str">
        <f>IF(LEN(PhieuBauCu!$C$3) &gt;0,  IF(OR(LEN($B28)=0,LEN(G$1)=0),"",IF(OR($B28=0,$AN28&gt;PhieuBauCu!$C$20),0,IF(SUBSTITUTE(LOWER($B28),G$1,",")=LOWER($B28),1,0))),"")</f>
        <v/>
      </c>
      <c r="H28" s="4" t="str">
        <f>IF(LEN(PhieuBauCu!$C$3) &gt;0,  IF(OR(LEN($B28)=0,LEN(H$1)=0),"",IF(OR($B28=0,$AN28&gt;PhieuBauCu!$C$20),0,IF(SUBSTITUTE(LOWER($B28),H$1,",")=LOWER($B28),1,0))),"")</f>
        <v/>
      </c>
      <c r="I28" s="4" t="str">
        <f>IF(LEN(PhieuBauCu!$C$3) &gt;0,  IF(OR(LEN($B28)=0,LEN(I$1)=0),"",IF(OR($B28=0,$AN28&gt;PhieuBauCu!$C$20),0,IF(SUBSTITUTE(LOWER($B28),I$1,",")=LOWER($B28),1,0))),"")</f>
        <v/>
      </c>
      <c r="J28" s="4" t="str">
        <f>IF(LEN(PhieuBauCu!$C$3) &gt;0, IF(OR(LEN($B28)=0,LEN(J$1)=0),"",IF(OR($B28=0,$AN28&gt;PhieuBauCu!$C$20),0,IF(SUBSTITUTE(LOWER($B28),J$1,",")=LOWER($B28),1,0))),"")</f>
        <v/>
      </c>
      <c r="K28" s="4" t="str">
        <f>IF(LEN(PhieuBauCu!$C$3) &gt;0, IF(OR(LEN($B28)=0,LEN(K$1)=0),"",IF(OR($B28=0,$AN28&gt;PhieuBauCu!$C$20),0,IF(SUBSTITUTE(LOWER($B28),K$1,",")=LOWER($B28),1,0))),"")</f>
        <v/>
      </c>
      <c r="L28" s="4" t="str">
        <f>IF(LEN(PhieuBauCu!$C$3) &gt;0, IF(OR(LEN($B28)=0,LEN(L$1)=0),"",IF(OR($B28=0,$AN28&gt;PhieuBauCu!$C$20),0,IF(SUBSTITUTE(LOWER($B28),L$1,",")=LOWER($B28),1,0))),"")</f>
        <v/>
      </c>
      <c r="M28" s="4" t="str">
        <f>IF(LEN(PhieuBauCu!$C$3) &gt;0,  IF(OR(LEN($B28)=0,LEN(M$1)=0),"",IF(OR($B28=0,$AN28&gt;PhieuBauCu!$C$20),0,IF(SUBSTITUTE(LOWER($B28),M$1,",")=LOWER($B28),1,0))),"")</f>
        <v/>
      </c>
      <c r="N28" s="4" t="str">
        <f>IF(LEN(PhieuBauCu!$C$3) &gt;0,  IF(OR(LEN($B28)=0,LEN(N$1)=0),"",IF(OR($B28=0,$AN28&gt;PhieuBauCu!$C$20),0,IF(SUBSTITUTE(LOWER($B28),N$1,",")=LOWER($B28),1,0))),"")</f>
        <v/>
      </c>
      <c r="O28" s="4" t="str">
        <f>IF(LEN(PhieuBauCu!$C$3) &gt;0,  IF(OR(LEN($B28)=0,LEN(O$1)=0),"",IF(OR($B28=0,$AN28&gt;PhieuBauCu!$C$20),0,IF(SUBSTITUTE(LOWER($B28),O$1,",")=LOWER($B28),1,0))),"")</f>
        <v/>
      </c>
      <c r="P28" s="4" t="str">
        <f>IF(LEN(PhieuBauCu!$C$3) &gt;0,  IF(OR(LEN($B28)=0,LEN(P$1)=0),"",IF(OR($B28=0,$AN28&gt;PhieuBauCu!$C$20),0,IF(SUBSTITUTE(LOWER($B28),P$1,",")=LOWER($B28),1,0))),"")</f>
        <v/>
      </c>
      <c r="Q28" s="4" t="str">
        <f>IF(LEN(PhieuBauCu!$C$3) &gt;0,  IF(OR(LEN($B28)=0,LEN(Q$1)=0),"",IF(OR($B28=0,$AN28&gt;PhieuBauCu!$C$20),0,IF(SUBSTITUTE(LOWER($B28),Q$1,",")=LOWER($B28),1,0))),"")</f>
        <v/>
      </c>
      <c r="R28" s="4" t="str">
        <f>IF(LEN(PhieuBauCu!$C$3) &gt;0,  IF(OR(LEN($B28)=0,LEN(R$1)=0),"",IF(OR($B28=0,$AN28&gt;PhieuBauCu!$C$20),0,IF(SUBSTITUTE(LOWER($B28),R$1,",")=LOWER($B28),1,0))),"")</f>
        <v/>
      </c>
      <c r="S28" s="4" t="str">
        <f>IF(LEN(PhieuBauCu!$C$3) &gt;0,  IF(OR(LEN($B28)=0,LEN(S$1)=0),"",IF(OR($B28=0,$AN28&gt;PhieuBauCu!$C$20),0,IF(SUBSTITUTE(LOWER($B28),S$1,",")=LOWER($B28),1,0))),"")</f>
        <v/>
      </c>
      <c r="T28" s="4" t="str">
        <f>IF(LEN(PhieuBauCu!$C$3) &gt;0,  IF(OR(LEN($B28)=0,LEN(T$1)=0),"",IF(OR($B28=0,$AN28&gt;PhieuBauCu!$C$20),0,IF(SUBSTITUTE(LOWER($B28),T$1,",")=LOWER($B28),1,0))),"")</f>
        <v/>
      </c>
      <c r="U28" s="10">
        <f t="shared" si="2"/>
        <v>0</v>
      </c>
      <c r="V28" s="29">
        <f>IF(B28=0,0,IF(AND(LEN(B28&gt;0),U28&gt;=1, U28&lt;=PhieuBauCu!$C$20),1,0))</f>
        <v>0</v>
      </c>
      <c r="W28" s="29">
        <f t="shared" si="3"/>
        <v>1</v>
      </c>
      <c r="X28" s="29">
        <f t="shared" si="4"/>
        <v>1</v>
      </c>
      <c r="Y28" s="29">
        <f t="shared" si="5"/>
        <v>1</v>
      </c>
      <c r="Z28" s="29">
        <f t="shared" si="6"/>
        <v>1</v>
      </c>
      <c r="AA28" s="29">
        <f t="shared" si="7"/>
        <v>1</v>
      </c>
      <c r="AB28" s="29">
        <f t="shared" si="8"/>
        <v>1</v>
      </c>
      <c r="AC28" s="29">
        <f t="shared" si="9"/>
        <v>1</v>
      </c>
      <c r="AD28" s="29">
        <f t="shared" si="10"/>
        <v>1</v>
      </c>
      <c r="AE28" s="29">
        <f t="shared" si="11"/>
        <v>1</v>
      </c>
      <c r="AF28" s="29">
        <f t="shared" si="12"/>
        <v>1</v>
      </c>
      <c r="AG28" s="29">
        <f t="shared" si="13"/>
        <v>1</v>
      </c>
      <c r="AH28" s="29">
        <f t="shared" si="14"/>
        <v>0</v>
      </c>
      <c r="AI28" s="29">
        <f t="shared" si="15"/>
        <v>0</v>
      </c>
      <c r="AJ28" s="29">
        <f t="shared" si="16"/>
        <v>0</v>
      </c>
      <c r="AK28" s="29">
        <f t="shared" si="17"/>
        <v>0</v>
      </c>
      <c r="AL28" s="29">
        <f t="shared" si="18"/>
        <v>0</v>
      </c>
      <c r="AM28" s="29">
        <f t="shared" si="19"/>
        <v>0</v>
      </c>
      <c r="AN28" s="29">
        <f t="shared" si="20"/>
        <v>11</v>
      </c>
      <c r="AO28" s="29">
        <f t="shared" si="21"/>
        <v>0</v>
      </c>
    </row>
    <row r="29" spans="1:41" ht="28.5" customHeight="1" x14ac:dyDescent="0.25">
      <c r="A29" s="31">
        <v>25</v>
      </c>
      <c r="B29" s="36"/>
      <c r="C29" s="30" t="str">
        <f t="shared" si="23"/>
        <v/>
      </c>
      <c r="D29" s="4" t="str">
        <f>IF(LEN(PhieuBauCu!$C$3) &gt;0, IF(OR(LEN($B29)=0,LEN(D$1)=0),"",IF(OR($B29=0,$AN29&gt;PhieuBauCu!$C$20),0,IF(SUBSTITUTE(LOWER($B29),D$1,",")=LOWER($B29),1,0))),"")</f>
        <v/>
      </c>
      <c r="E29" s="4" t="str">
        <f>IF(LEN(PhieuBauCu!$C$3) &gt;0, IF(OR(LEN($B29)=0,LEN(E$1)=0),"",IF(OR($B29=0,$AN29&gt;PhieuBauCu!$C$20),0,IF(SUBSTITUTE(LOWER($B29),E$1,",")=LOWER($B29),1,0))),"")</f>
        <v/>
      </c>
      <c r="F29" s="4" t="str">
        <f>IF(LEN(PhieuBauCu!$C$3) &gt;0,  IF(OR(LEN($B29)=0,LEN(F$1)=0),"",IF(OR($B29=0,$AN29&gt;PhieuBauCu!$C$20),0,IF(SUBSTITUTE(LOWER($B29),F$1,",")=LOWER($B29),1,0))),"")</f>
        <v/>
      </c>
      <c r="G29" s="4" t="str">
        <f>IF(LEN(PhieuBauCu!$C$3) &gt;0,  IF(OR(LEN($B29)=0,LEN(G$1)=0),"",IF(OR($B29=0,$AN29&gt;PhieuBauCu!$C$20),0,IF(SUBSTITUTE(LOWER($B29),G$1,",")=LOWER($B29),1,0))),"")</f>
        <v/>
      </c>
      <c r="H29" s="4" t="str">
        <f>IF(LEN(PhieuBauCu!$C$3) &gt;0,  IF(OR(LEN($B29)=0,LEN(H$1)=0),"",IF(OR($B29=0,$AN29&gt;PhieuBauCu!$C$20),0,IF(SUBSTITUTE(LOWER($B29),H$1,",")=LOWER($B29),1,0))),"")</f>
        <v/>
      </c>
      <c r="I29" s="4" t="str">
        <f>IF(LEN(PhieuBauCu!$C$3) &gt;0,  IF(OR(LEN($B29)=0,LEN(I$1)=0),"",IF(OR($B29=0,$AN29&gt;PhieuBauCu!$C$20),0,IF(SUBSTITUTE(LOWER($B29),I$1,",")=LOWER($B29),1,0))),"")</f>
        <v/>
      </c>
      <c r="J29" s="4" t="str">
        <f>IF(LEN(PhieuBauCu!$C$3) &gt;0, IF(OR(LEN($B29)=0,LEN(J$1)=0),"",IF(OR($B29=0,$AN29&gt;PhieuBauCu!$C$20),0,IF(SUBSTITUTE(LOWER($B29),J$1,",")=LOWER($B29),1,0))),"")</f>
        <v/>
      </c>
      <c r="K29" s="4" t="str">
        <f>IF(LEN(PhieuBauCu!$C$3) &gt;0, IF(OR(LEN($B29)=0,LEN(K$1)=0),"",IF(OR($B29=0,$AN29&gt;PhieuBauCu!$C$20),0,IF(SUBSTITUTE(LOWER($B29),K$1,",")=LOWER($B29),1,0))),"")</f>
        <v/>
      </c>
      <c r="L29" s="4" t="str">
        <f>IF(LEN(PhieuBauCu!$C$3) &gt;0, IF(OR(LEN($B29)=0,LEN(L$1)=0),"",IF(OR($B29=0,$AN29&gt;PhieuBauCu!$C$20),0,IF(SUBSTITUTE(LOWER($B29),L$1,",")=LOWER($B29),1,0))),"")</f>
        <v/>
      </c>
      <c r="M29" s="4" t="str">
        <f>IF(LEN(PhieuBauCu!$C$3) &gt;0,  IF(OR(LEN($B29)=0,LEN(M$1)=0),"",IF(OR($B29=0,$AN29&gt;PhieuBauCu!$C$20),0,IF(SUBSTITUTE(LOWER($B29),M$1,",")=LOWER($B29),1,0))),"")</f>
        <v/>
      </c>
      <c r="N29" s="4" t="str">
        <f>IF(LEN(PhieuBauCu!$C$3) &gt;0,  IF(OR(LEN($B29)=0,LEN(N$1)=0),"",IF(OR($B29=0,$AN29&gt;PhieuBauCu!$C$20),0,IF(SUBSTITUTE(LOWER($B29),N$1,",")=LOWER($B29),1,0))),"")</f>
        <v/>
      </c>
      <c r="O29" s="4" t="str">
        <f>IF(LEN(PhieuBauCu!$C$3) &gt;0,  IF(OR(LEN($B29)=0,LEN(O$1)=0),"",IF(OR($B29=0,$AN29&gt;PhieuBauCu!$C$20),0,IF(SUBSTITUTE(LOWER($B29),O$1,",")=LOWER($B29),1,0))),"")</f>
        <v/>
      </c>
      <c r="P29" s="4" t="str">
        <f>IF(LEN(PhieuBauCu!$C$3) &gt;0,  IF(OR(LEN($B29)=0,LEN(P$1)=0),"",IF(OR($B29=0,$AN29&gt;PhieuBauCu!$C$20),0,IF(SUBSTITUTE(LOWER($B29),P$1,",")=LOWER($B29),1,0))),"")</f>
        <v/>
      </c>
      <c r="Q29" s="4" t="str">
        <f>IF(LEN(PhieuBauCu!$C$3) &gt;0,  IF(OR(LEN($B29)=0,LEN(Q$1)=0),"",IF(OR($B29=0,$AN29&gt;PhieuBauCu!$C$20),0,IF(SUBSTITUTE(LOWER($B29),Q$1,",")=LOWER($B29),1,0))),"")</f>
        <v/>
      </c>
      <c r="R29" s="4" t="str">
        <f>IF(LEN(PhieuBauCu!$C$3) &gt;0,  IF(OR(LEN($B29)=0,LEN(R$1)=0),"",IF(OR($B29=0,$AN29&gt;PhieuBauCu!$C$20),0,IF(SUBSTITUTE(LOWER($B29),R$1,",")=LOWER($B29),1,0))),"")</f>
        <v/>
      </c>
      <c r="S29" s="4" t="str">
        <f>IF(LEN(PhieuBauCu!$C$3) &gt;0,  IF(OR(LEN($B29)=0,LEN(S$1)=0),"",IF(OR($B29=0,$AN29&gt;PhieuBauCu!$C$20),0,IF(SUBSTITUTE(LOWER($B29),S$1,",")=LOWER($B29),1,0))),"")</f>
        <v/>
      </c>
      <c r="T29" s="4" t="str">
        <f>IF(LEN(PhieuBauCu!$C$3) &gt;0,  IF(OR(LEN($B29)=0,LEN(T$1)=0),"",IF(OR($B29=0,$AN29&gt;PhieuBauCu!$C$20),0,IF(SUBSTITUTE(LOWER($B29),T$1,",")=LOWER($B29),1,0))),"")</f>
        <v/>
      </c>
      <c r="U29" s="10">
        <f t="shared" si="2"/>
        <v>0</v>
      </c>
      <c r="V29" s="29">
        <f>IF(B29=0,0,IF(AND(LEN(B29&gt;0),U29&gt;=1, U29&lt;=PhieuBauCu!$C$20),1,0))</f>
        <v>0</v>
      </c>
      <c r="W29" s="29">
        <f t="shared" si="3"/>
        <v>1</v>
      </c>
      <c r="X29" s="29">
        <f t="shared" si="4"/>
        <v>1</v>
      </c>
      <c r="Y29" s="29">
        <f t="shared" si="5"/>
        <v>1</v>
      </c>
      <c r="Z29" s="29">
        <f t="shared" si="6"/>
        <v>1</v>
      </c>
      <c r="AA29" s="29">
        <f t="shared" si="7"/>
        <v>1</v>
      </c>
      <c r="AB29" s="29">
        <f t="shared" si="8"/>
        <v>1</v>
      </c>
      <c r="AC29" s="29">
        <f t="shared" si="9"/>
        <v>1</v>
      </c>
      <c r="AD29" s="29">
        <f t="shared" si="10"/>
        <v>1</v>
      </c>
      <c r="AE29" s="29">
        <f t="shared" si="11"/>
        <v>1</v>
      </c>
      <c r="AF29" s="29">
        <f t="shared" si="12"/>
        <v>1</v>
      </c>
      <c r="AG29" s="29">
        <f t="shared" si="13"/>
        <v>1</v>
      </c>
      <c r="AH29" s="29">
        <f t="shared" si="14"/>
        <v>0</v>
      </c>
      <c r="AI29" s="29">
        <f t="shared" si="15"/>
        <v>0</v>
      </c>
      <c r="AJ29" s="29">
        <f t="shared" si="16"/>
        <v>0</v>
      </c>
      <c r="AK29" s="29">
        <f t="shared" si="17"/>
        <v>0</v>
      </c>
      <c r="AL29" s="29">
        <f t="shared" si="18"/>
        <v>0</v>
      </c>
      <c r="AM29" s="29">
        <f t="shared" si="19"/>
        <v>0</v>
      </c>
      <c r="AN29" s="29">
        <f t="shared" si="20"/>
        <v>11</v>
      </c>
      <c r="AO29" s="29">
        <f t="shared" si="21"/>
        <v>0</v>
      </c>
    </row>
    <row r="30" spans="1:41" ht="28.5" customHeight="1" x14ac:dyDescent="0.25">
      <c r="A30" s="31">
        <v>26</v>
      </c>
      <c r="B30" s="36"/>
      <c r="C30" s="30" t="str">
        <f t="shared" si="23"/>
        <v/>
      </c>
      <c r="D30" s="4" t="str">
        <f>IF(LEN(PhieuBauCu!$C$3) &gt;0, IF(OR(LEN($B30)=0,LEN(D$1)=0),"",IF(OR($B30=0,$AN30&gt;PhieuBauCu!$C$20),0,IF(SUBSTITUTE(LOWER($B30),D$1,",")=LOWER($B30),1,0))),"")</f>
        <v/>
      </c>
      <c r="E30" s="4" t="str">
        <f>IF(LEN(PhieuBauCu!$C$3) &gt;0, IF(OR(LEN($B30)=0,LEN(E$1)=0),"",IF(OR($B30=0,$AN30&gt;PhieuBauCu!$C$20),0,IF(SUBSTITUTE(LOWER($B30),E$1,",")=LOWER($B30),1,0))),"")</f>
        <v/>
      </c>
      <c r="F30" s="4" t="str">
        <f>IF(LEN(PhieuBauCu!$C$3) &gt;0,  IF(OR(LEN($B30)=0,LEN(F$1)=0),"",IF(OR($B30=0,$AN30&gt;PhieuBauCu!$C$20),0,IF(SUBSTITUTE(LOWER($B30),F$1,",")=LOWER($B30),1,0))),"")</f>
        <v/>
      </c>
      <c r="G30" s="4" t="str">
        <f>IF(LEN(PhieuBauCu!$C$3) &gt;0,  IF(OR(LEN($B30)=0,LEN(G$1)=0),"",IF(OR($B30=0,$AN30&gt;PhieuBauCu!$C$20),0,IF(SUBSTITUTE(LOWER($B30),G$1,",")=LOWER($B30),1,0))),"")</f>
        <v/>
      </c>
      <c r="H30" s="4" t="str">
        <f>IF(LEN(PhieuBauCu!$C$3) &gt;0,  IF(OR(LEN($B30)=0,LEN(H$1)=0),"",IF(OR($B30=0,$AN30&gt;PhieuBauCu!$C$20),0,IF(SUBSTITUTE(LOWER($B30),H$1,",")=LOWER($B30),1,0))),"")</f>
        <v/>
      </c>
      <c r="I30" s="4" t="str">
        <f>IF(LEN(PhieuBauCu!$C$3) &gt;0,  IF(OR(LEN($B30)=0,LEN(I$1)=0),"",IF(OR($B30=0,$AN30&gt;PhieuBauCu!$C$20),0,IF(SUBSTITUTE(LOWER($B30),I$1,",")=LOWER($B30),1,0))),"")</f>
        <v/>
      </c>
      <c r="J30" s="4" t="str">
        <f>IF(LEN(PhieuBauCu!$C$3) &gt;0, IF(OR(LEN($B30)=0,LEN(J$1)=0),"",IF(OR($B30=0,$AN30&gt;PhieuBauCu!$C$20),0,IF(SUBSTITUTE(LOWER($B30),J$1,",")=LOWER($B30),1,0))),"")</f>
        <v/>
      </c>
      <c r="K30" s="4" t="str">
        <f>IF(LEN(PhieuBauCu!$C$3) &gt;0, IF(OR(LEN($B30)=0,LEN(K$1)=0),"",IF(OR($B30=0,$AN30&gt;PhieuBauCu!$C$20),0,IF(SUBSTITUTE(LOWER($B30),K$1,",")=LOWER($B30),1,0))),"")</f>
        <v/>
      </c>
      <c r="L30" s="4" t="str">
        <f>IF(LEN(PhieuBauCu!$C$3) &gt;0, IF(OR(LEN($B30)=0,LEN(L$1)=0),"",IF(OR($B30=0,$AN30&gt;PhieuBauCu!$C$20),0,IF(SUBSTITUTE(LOWER($B30),L$1,",")=LOWER($B30),1,0))),"")</f>
        <v/>
      </c>
      <c r="M30" s="4" t="str">
        <f>IF(LEN(PhieuBauCu!$C$3) &gt;0,  IF(OR(LEN($B30)=0,LEN(M$1)=0),"",IF(OR($B30=0,$AN30&gt;PhieuBauCu!$C$20),0,IF(SUBSTITUTE(LOWER($B30),M$1,",")=LOWER($B30),1,0))),"")</f>
        <v/>
      </c>
      <c r="N30" s="4" t="str">
        <f>IF(LEN(PhieuBauCu!$C$3) &gt;0,  IF(OR(LEN($B30)=0,LEN(N$1)=0),"",IF(OR($B30=0,$AN30&gt;PhieuBauCu!$C$20),0,IF(SUBSTITUTE(LOWER($B30),N$1,",")=LOWER($B30),1,0))),"")</f>
        <v/>
      </c>
      <c r="O30" s="4" t="str">
        <f>IF(LEN(PhieuBauCu!$C$3) &gt;0,  IF(OR(LEN($B30)=0,LEN(O$1)=0),"",IF(OR($B30=0,$AN30&gt;PhieuBauCu!$C$20),0,IF(SUBSTITUTE(LOWER($B30),O$1,",")=LOWER($B30),1,0))),"")</f>
        <v/>
      </c>
      <c r="P30" s="4" t="str">
        <f>IF(LEN(PhieuBauCu!$C$3) &gt;0,  IF(OR(LEN($B30)=0,LEN(P$1)=0),"",IF(OR($B30=0,$AN30&gt;PhieuBauCu!$C$20),0,IF(SUBSTITUTE(LOWER($B30),P$1,",")=LOWER($B30),1,0))),"")</f>
        <v/>
      </c>
      <c r="Q30" s="4" t="str">
        <f>IF(LEN(PhieuBauCu!$C$3) &gt;0,  IF(OR(LEN($B30)=0,LEN(Q$1)=0),"",IF(OR($B30=0,$AN30&gt;PhieuBauCu!$C$20),0,IF(SUBSTITUTE(LOWER($B30),Q$1,",")=LOWER($B30),1,0))),"")</f>
        <v/>
      </c>
      <c r="R30" s="4" t="str">
        <f>IF(LEN(PhieuBauCu!$C$3) &gt;0,  IF(OR(LEN($B30)=0,LEN(R$1)=0),"",IF(OR($B30=0,$AN30&gt;PhieuBauCu!$C$20),0,IF(SUBSTITUTE(LOWER($B30),R$1,",")=LOWER($B30),1,0))),"")</f>
        <v/>
      </c>
      <c r="S30" s="4" t="str">
        <f>IF(LEN(PhieuBauCu!$C$3) &gt;0,  IF(OR(LEN($B30)=0,LEN(S$1)=0),"",IF(OR($B30=0,$AN30&gt;PhieuBauCu!$C$20),0,IF(SUBSTITUTE(LOWER($B30),S$1,",")=LOWER($B30),1,0))),"")</f>
        <v/>
      </c>
      <c r="T30" s="4" t="str">
        <f>IF(LEN(PhieuBauCu!$C$3) &gt;0,  IF(OR(LEN($B30)=0,LEN(T$1)=0),"",IF(OR($B30=0,$AN30&gt;PhieuBauCu!$C$20),0,IF(SUBSTITUTE(LOWER($B30),T$1,",")=LOWER($B30),1,0))),"")</f>
        <v/>
      </c>
      <c r="U30" s="10">
        <f t="shared" si="2"/>
        <v>0</v>
      </c>
      <c r="V30" s="29">
        <f>IF(B30=0,0,IF(AND(LEN(B30&gt;0),U30&gt;=1, U30&lt;=PhieuBauCu!$C$20),1,0))</f>
        <v>0</v>
      </c>
      <c r="W30" s="29">
        <f t="shared" si="3"/>
        <v>1</v>
      </c>
      <c r="X30" s="29">
        <f t="shared" si="4"/>
        <v>1</v>
      </c>
      <c r="Y30" s="29">
        <f t="shared" si="5"/>
        <v>1</v>
      </c>
      <c r="Z30" s="29">
        <f t="shared" si="6"/>
        <v>1</v>
      </c>
      <c r="AA30" s="29">
        <f t="shared" si="7"/>
        <v>1</v>
      </c>
      <c r="AB30" s="29">
        <f t="shared" si="8"/>
        <v>1</v>
      </c>
      <c r="AC30" s="29">
        <f t="shared" si="9"/>
        <v>1</v>
      </c>
      <c r="AD30" s="29">
        <f t="shared" si="10"/>
        <v>1</v>
      </c>
      <c r="AE30" s="29">
        <f t="shared" si="11"/>
        <v>1</v>
      </c>
      <c r="AF30" s="29">
        <f t="shared" si="12"/>
        <v>1</v>
      </c>
      <c r="AG30" s="29">
        <f t="shared" si="13"/>
        <v>1</v>
      </c>
      <c r="AH30" s="29">
        <f t="shared" si="14"/>
        <v>0</v>
      </c>
      <c r="AI30" s="29">
        <f t="shared" si="15"/>
        <v>0</v>
      </c>
      <c r="AJ30" s="29">
        <f t="shared" si="16"/>
        <v>0</v>
      </c>
      <c r="AK30" s="29">
        <f t="shared" si="17"/>
        <v>0</v>
      </c>
      <c r="AL30" s="29">
        <f t="shared" si="18"/>
        <v>0</v>
      </c>
      <c r="AM30" s="29">
        <f t="shared" si="19"/>
        <v>0</v>
      </c>
      <c r="AN30" s="29">
        <f t="shared" si="20"/>
        <v>11</v>
      </c>
      <c r="AO30" s="29">
        <f t="shared" si="21"/>
        <v>0</v>
      </c>
    </row>
    <row r="31" spans="1:41" ht="28.5" customHeight="1" x14ac:dyDescent="0.25">
      <c r="A31" s="31">
        <v>27</v>
      </c>
      <c r="B31" s="36"/>
      <c r="C31" s="30" t="str">
        <f t="shared" si="23"/>
        <v/>
      </c>
      <c r="D31" s="4" t="str">
        <f>IF(LEN(PhieuBauCu!$C$3) &gt;0, IF(OR(LEN($B31)=0,LEN(D$1)=0),"",IF(OR($B31=0,$AN31&gt;PhieuBauCu!$C$20),0,IF(SUBSTITUTE(LOWER($B31),D$1,",")=LOWER($B31),1,0))),"")</f>
        <v/>
      </c>
      <c r="E31" s="4" t="str">
        <f>IF(LEN(PhieuBauCu!$C$3) &gt;0, IF(OR(LEN($B31)=0,LEN(E$1)=0),"",IF(OR($B31=0,$AN31&gt;PhieuBauCu!$C$20),0,IF(SUBSTITUTE(LOWER($B31),E$1,",")=LOWER($B31),1,0))),"")</f>
        <v/>
      </c>
      <c r="F31" s="4" t="str">
        <f>IF(LEN(PhieuBauCu!$C$3) &gt;0,  IF(OR(LEN($B31)=0,LEN(F$1)=0),"",IF(OR($B31=0,$AN31&gt;PhieuBauCu!$C$20),0,IF(SUBSTITUTE(LOWER($B31),F$1,",")=LOWER($B31),1,0))),"")</f>
        <v/>
      </c>
      <c r="G31" s="4" t="str">
        <f>IF(LEN(PhieuBauCu!$C$3) &gt;0,  IF(OR(LEN($B31)=0,LEN(G$1)=0),"",IF(OR($B31=0,$AN31&gt;PhieuBauCu!$C$20),0,IF(SUBSTITUTE(LOWER($B31),G$1,",")=LOWER($B31),1,0))),"")</f>
        <v/>
      </c>
      <c r="H31" s="4" t="str">
        <f>IF(LEN(PhieuBauCu!$C$3) &gt;0,  IF(OR(LEN($B31)=0,LEN(H$1)=0),"",IF(OR($B31=0,$AN31&gt;PhieuBauCu!$C$20),0,IF(SUBSTITUTE(LOWER($B31),H$1,",")=LOWER($B31),1,0))),"")</f>
        <v/>
      </c>
      <c r="I31" s="4" t="str">
        <f>IF(LEN(PhieuBauCu!$C$3) &gt;0,  IF(OR(LEN($B31)=0,LEN(I$1)=0),"",IF(OR($B31=0,$AN31&gt;PhieuBauCu!$C$20),0,IF(SUBSTITUTE(LOWER($B31),I$1,",")=LOWER($B31),1,0))),"")</f>
        <v/>
      </c>
      <c r="J31" s="4" t="str">
        <f>IF(LEN(PhieuBauCu!$C$3) &gt;0, IF(OR(LEN($B31)=0,LEN(J$1)=0),"",IF(OR($B31=0,$AN31&gt;PhieuBauCu!$C$20),0,IF(SUBSTITUTE(LOWER($B31),J$1,",")=LOWER($B31),1,0))),"")</f>
        <v/>
      </c>
      <c r="K31" s="4" t="str">
        <f>IF(LEN(PhieuBauCu!$C$3) &gt;0, IF(OR(LEN($B31)=0,LEN(K$1)=0),"",IF(OR($B31=0,$AN31&gt;PhieuBauCu!$C$20),0,IF(SUBSTITUTE(LOWER($B31),K$1,",")=LOWER($B31),1,0))),"")</f>
        <v/>
      </c>
      <c r="L31" s="4" t="str">
        <f>IF(LEN(PhieuBauCu!$C$3) &gt;0, IF(OR(LEN($B31)=0,LEN(L$1)=0),"",IF(OR($B31=0,$AN31&gt;PhieuBauCu!$C$20),0,IF(SUBSTITUTE(LOWER($B31),L$1,",")=LOWER($B31),1,0))),"")</f>
        <v/>
      </c>
      <c r="M31" s="4" t="str">
        <f>IF(LEN(PhieuBauCu!$C$3) &gt;0,  IF(OR(LEN($B31)=0,LEN(M$1)=0),"",IF(OR($B31=0,$AN31&gt;PhieuBauCu!$C$20),0,IF(SUBSTITUTE(LOWER($B31),M$1,",")=LOWER($B31),1,0))),"")</f>
        <v/>
      </c>
      <c r="N31" s="4" t="str">
        <f>IF(LEN(PhieuBauCu!$C$3) &gt;0,  IF(OR(LEN($B31)=0,LEN(N$1)=0),"",IF(OR($B31=0,$AN31&gt;PhieuBauCu!$C$20),0,IF(SUBSTITUTE(LOWER($B31),N$1,",")=LOWER($B31),1,0))),"")</f>
        <v/>
      </c>
      <c r="O31" s="4" t="str">
        <f>IF(LEN(PhieuBauCu!$C$3) &gt;0,  IF(OR(LEN($B31)=0,LEN(O$1)=0),"",IF(OR($B31=0,$AN31&gt;PhieuBauCu!$C$20),0,IF(SUBSTITUTE(LOWER($B31),O$1,",")=LOWER($B31),1,0))),"")</f>
        <v/>
      </c>
      <c r="P31" s="4" t="str">
        <f>IF(LEN(PhieuBauCu!$C$3) &gt;0,  IF(OR(LEN($B31)=0,LEN(P$1)=0),"",IF(OR($B31=0,$AN31&gt;PhieuBauCu!$C$20),0,IF(SUBSTITUTE(LOWER($B31),P$1,",")=LOWER($B31),1,0))),"")</f>
        <v/>
      </c>
      <c r="Q31" s="4" t="str">
        <f>IF(LEN(PhieuBauCu!$C$3) &gt;0,  IF(OR(LEN($B31)=0,LEN(Q$1)=0),"",IF(OR($B31=0,$AN31&gt;PhieuBauCu!$C$20),0,IF(SUBSTITUTE(LOWER($B31),Q$1,",")=LOWER($B31),1,0))),"")</f>
        <v/>
      </c>
      <c r="R31" s="4" t="str">
        <f>IF(LEN(PhieuBauCu!$C$3) &gt;0,  IF(OR(LEN($B31)=0,LEN(R$1)=0),"",IF(OR($B31=0,$AN31&gt;PhieuBauCu!$C$20),0,IF(SUBSTITUTE(LOWER($B31),R$1,",")=LOWER($B31),1,0))),"")</f>
        <v/>
      </c>
      <c r="S31" s="4" t="str">
        <f>IF(LEN(PhieuBauCu!$C$3) &gt;0,  IF(OR(LEN($B31)=0,LEN(S$1)=0),"",IF(OR($B31=0,$AN31&gt;PhieuBauCu!$C$20),0,IF(SUBSTITUTE(LOWER($B31),S$1,",")=LOWER($B31),1,0))),"")</f>
        <v/>
      </c>
      <c r="T31" s="4" t="str">
        <f>IF(LEN(PhieuBauCu!$C$3) &gt;0,  IF(OR(LEN($B31)=0,LEN(T$1)=0),"",IF(OR($B31=0,$AN31&gt;PhieuBauCu!$C$20),0,IF(SUBSTITUTE(LOWER($B31),T$1,",")=LOWER($B31),1,0))),"")</f>
        <v/>
      </c>
      <c r="U31" s="10">
        <f t="shared" si="2"/>
        <v>0</v>
      </c>
      <c r="V31" s="29">
        <f>IF(B31=0,0,IF(AND(LEN(B31&gt;0),U31&gt;=1, U31&lt;=PhieuBauCu!$C$20),1,0))</f>
        <v>0</v>
      </c>
      <c r="W31" s="29">
        <f t="shared" si="3"/>
        <v>1</v>
      </c>
      <c r="X31" s="29">
        <f t="shared" si="4"/>
        <v>1</v>
      </c>
      <c r="Y31" s="29">
        <f t="shared" si="5"/>
        <v>1</v>
      </c>
      <c r="Z31" s="29">
        <f t="shared" si="6"/>
        <v>1</v>
      </c>
      <c r="AA31" s="29">
        <f t="shared" si="7"/>
        <v>1</v>
      </c>
      <c r="AB31" s="29">
        <f t="shared" si="8"/>
        <v>1</v>
      </c>
      <c r="AC31" s="29">
        <f t="shared" si="9"/>
        <v>1</v>
      </c>
      <c r="AD31" s="29">
        <f t="shared" si="10"/>
        <v>1</v>
      </c>
      <c r="AE31" s="29">
        <f t="shared" si="11"/>
        <v>1</v>
      </c>
      <c r="AF31" s="29">
        <f t="shared" si="12"/>
        <v>1</v>
      </c>
      <c r="AG31" s="29">
        <f t="shared" si="13"/>
        <v>1</v>
      </c>
      <c r="AH31" s="29">
        <f t="shared" si="14"/>
        <v>0</v>
      </c>
      <c r="AI31" s="29">
        <f t="shared" si="15"/>
        <v>0</v>
      </c>
      <c r="AJ31" s="29">
        <f t="shared" si="16"/>
        <v>0</v>
      </c>
      <c r="AK31" s="29">
        <f t="shared" si="17"/>
        <v>0</v>
      </c>
      <c r="AL31" s="29">
        <f t="shared" si="18"/>
        <v>0</v>
      </c>
      <c r="AM31" s="29">
        <f t="shared" si="19"/>
        <v>0</v>
      </c>
      <c r="AN31" s="29">
        <f t="shared" si="20"/>
        <v>11</v>
      </c>
      <c r="AO31" s="29">
        <f t="shared" si="21"/>
        <v>0</v>
      </c>
    </row>
    <row r="32" spans="1:41" ht="28.5" customHeight="1" x14ac:dyDescent="0.25">
      <c r="A32" s="31">
        <v>28</v>
      </c>
      <c r="B32" s="36"/>
      <c r="C32" s="30" t="str">
        <f t="shared" si="23"/>
        <v/>
      </c>
      <c r="D32" s="4" t="str">
        <f>IF(LEN(PhieuBauCu!$C$3) &gt;0, IF(OR(LEN($B32)=0,LEN(D$1)=0),"",IF(OR($B32=0,$AN32&gt;PhieuBauCu!$C$20),0,IF(SUBSTITUTE(LOWER($B32),D$1,",")=LOWER($B32),1,0))),"")</f>
        <v/>
      </c>
      <c r="E32" s="4" t="str">
        <f>IF(LEN(PhieuBauCu!$C$3) &gt;0, IF(OR(LEN($B32)=0,LEN(E$1)=0),"",IF(OR($B32=0,$AN32&gt;PhieuBauCu!$C$20),0,IF(SUBSTITUTE(LOWER($B32),E$1,",")=LOWER($B32),1,0))),"")</f>
        <v/>
      </c>
      <c r="F32" s="4" t="str">
        <f>IF(LEN(PhieuBauCu!$C$3) &gt;0,  IF(OR(LEN($B32)=0,LEN(F$1)=0),"",IF(OR($B32=0,$AN32&gt;PhieuBauCu!$C$20),0,IF(SUBSTITUTE(LOWER($B32),F$1,",")=LOWER($B32),1,0))),"")</f>
        <v/>
      </c>
      <c r="G32" s="4" t="str">
        <f>IF(LEN(PhieuBauCu!$C$3) &gt;0,  IF(OR(LEN($B32)=0,LEN(G$1)=0),"",IF(OR($B32=0,$AN32&gt;PhieuBauCu!$C$20),0,IF(SUBSTITUTE(LOWER($B32),G$1,",")=LOWER($B32),1,0))),"")</f>
        <v/>
      </c>
      <c r="H32" s="4" t="str">
        <f>IF(LEN(PhieuBauCu!$C$3) &gt;0,  IF(OR(LEN($B32)=0,LEN(H$1)=0),"",IF(OR($B32=0,$AN32&gt;PhieuBauCu!$C$20),0,IF(SUBSTITUTE(LOWER($B32),H$1,",")=LOWER($B32),1,0))),"")</f>
        <v/>
      </c>
      <c r="I32" s="4" t="str">
        <f>IF(LEN(PhieuBauCu!$C$3) &gt;0,  IF(OR(LEN($B32)=0,LEN(I$1)=0),"",IF(OR($B32=0,$AN32&gt;PhieuBauCu!$C$20),0,IF(SUBSTITUTE(LOWER($B32),I$1,",")=LOWER($B32),1,0))),"")</f>
        <v/>
      </c>
      <c r="J32" s="4" t="str">
        <f>IF(LEN(PhieuBauCu!$C$3) &gt;0, IF(OR(LEN($B32)=0,LEN(J$1)=0),"",IF(OR($B32=0,$AN32&gt;PhieuBauCu!$C$20),0,IF(SUBSTITUTE(LOWER($B32),J$1,",")=LOWER($B32),1,0))),"")</f>
        <v/>
      </c>
      <c r="K32" s="4" t="str">
        <f>IF(LEN(PhieuBauCu!$C$3) &gt;0, IF(OR(LEN($B32)=0,LEN(K$1)=0),"",IF(OR($B32=0,$AN32&gt;PhieuBauCu!$C$20),0,IF(SUBSTITUTE(LOWER($B32),K$1,",")=LOWER($B32),1,0))),"")</f>
        <v/>
      </c>
      <c r="L32" s="4" t="str">
        <f>IF(LEN(PhieuBauCu!$C$3) &gt;0, IF(OR(LEN($B32)=0,LEN(L$1)=0),"",IF(OR($B32=0,$AN32&gt;PhieuBauCu!$C$20),0,IF(SUBSTITUTE(LOWER($B32),L$1,",")=LOWER($B32),1,0))),"")</f>
        <v/>
      </c>
      <c r="M32" s="4" t="str">
        <f>IF(LEN(PhieuBauCu!$C$3) &gt;0,  IF(OR(LEN($B32)=0,LEN(M$1)=0),"",IF(OR($B32=0,$AN32&gt;PhieuBauCu!$C$20),0,IF(SUBSTITUTE(LOWER($B32),M$1,",")=LOWER($B32),1,0))),"")</f>
        <v/>
      </c>
      <c r="N32" s="4" t="str">
        <f>IF(LEN(PhieuBauCu!$C$3) &gt;0,  IF(OR(LEN($B32)=0,LEN(N$1)=0),"",IF(OR($B32=0,$AN32&gt;PhieuBauCu!$C$20),0,IF(SUBSTITUTE(LOWER($B32),N$1,",")=LOWER($B32),1,0))),"")</f>
        <v/>
      </c>
      <c r="O32" s="4" t="str">
        <f>IF(LEN(PhieuBauCu!$C$3) &gt;0,  IF(OR(LEN($B32)=0,LEN(O$1)=0),"",IF(OR($B32=0,$AN32&gt;PhieuBauCu!$C$20),0,IF(SUBSTITUTE(LOWER($B32),O$1,",")=LOWER($B32),1,0))),"")</f>
        <v/>
      </c>
      <c r="P32" s="4" t="str">
        <f>IF(LEN(PhieuBauCu!$C$3) &gt;0,  IF(OR(LEN($B32)=0,LEN(P$1)=0),"",IF(OR($B32=0,$AN32&gt;PhieuBauCu!$C$20),0,IF(SUBSTITUTE(LOWER($B32),P$1,",")=LOWER($B32),1,0))),"")</f>
        <v/>
      </c>
      <c r="Q32" s="4" t="str">
        <f>IF(LEN(PhieuBauCu!$C$3) &gt;0,  IF(OR(LEN($B32)=0,LEN(Q$1)=0),"",IF(OR($B32=0,$AN32&gt;PhieuBauCu!$C$20),0,IF(SUBSTITUTE(LOWER($B32),Q$1,",")=LOWER($B32),1,0))),"")</f>
        <v/>
      </c>
      <c r="R32" s="4" t="str">
        <f>IF(LEN(PhieuBauCu!$C$3) &gt;0,  IF(OR(LEN($B32)=0,LEN(R$1)=0),"",IF(OR($B32=0,$AN32&gt;PhieuBauCu!$C$20),0,IF(SUBSTITUTE(LOWER($B32),R$1,",")=LOWER($B32),1,0))),"")</f>
        <v/>
      </c>
      <c r="S32" s="4" t="str">
        <f>IF(LEN(PhieuBauCu!$C$3) &gt;0,  IF(OR(LEN($B32)=0,LEN(S$1)=0),"",IF(OR($B32=0,$AN32&gt;PhieuBauCu!$C$20),0,IF(SUBSTITUTE(LOWER($B32),S$1,",")=LOWER($B32),1,0))),"")</f>
        <v/>
      </c>
      <c r="T32" s="4" t="str">
        <f>IF(LEN(PhieuBauCu!$C$3) &gt;0,  IF(OR(LEN($B32)=0,LEN(T$1)=0),"",IF(OR($B32=0,$AN32&gt;PhieuBauCu!$C$20),0,IF(SUBSTITUTE(LOWER($B32),T$1,",")=LOWER($B32),1,0))),"")</f>
        <v/>
      </c>
      <c r="U32" s="10">
        <f t="shared" si="2"/>
        <v>0</v>
      </c>
      <c r="V32" s="29">
        <f>IF(B32=0,0,IF(AND(LEN(B32&gt;0),U32&gt;=1, U32&lt;=PhieuBauCu!$C$20),1,0))</f>
        <v>0</v>
      </c>
      <c r="W32" s="29">
        <f t="shared" si="3"/>
        <v>1</v>
      </c>
      <c r="X32" s="29">
        <f t="shared" si="4"/>
        <v>1</v>
      </c>
      <c r="Y32" s="29">
        <f t="shared" si="5"/>
        <v>1</v>
      </c>
      <c r="Z32" s="29">
        <f t="shared" si="6"/>
        <v>1</v>
      </c>
      <c r="AA32" s="29">
        <f t="shared" si="7"/>
        <v>1</v>
      </c>
      <c r="AB32" s="29">
        <f t="shared" si="8"/>
        <v>1</v>
      </c>
      <c r="AC32" s="29">
        <f t="shared" si="9"/>
        <v>1</v>
      </c>
      <c r="AD32" s="29">
        <f t="shared" si="10"/>
        <v>1</v>
      </c>
      <c r="AE32" s="29">
        <f t="shared" si="11"/>
        <v>1</v>
      </c>
      <c r="AF32" s="29">
        <f t="shared" si="12"/>
        <v>1</v>
      </c>
      <c r="AG32" s="29">
        <f t="shared" si="13"/>
        <v>1</v>
      </c>
      <c r="AH32" s="29">
        <f t="shared" si="14"/>
        <v>0</v>
      </c>
      <c r="AI32" s="29">
        <f t="shared" si="15"/>
        <v>0</v>
      </c>
      <c r="AJ32" s="29">
        <f t="shared" si="16"/>
        <v>0</v>
      </c>
      <c r="AK32" s="29">
        <f t="shared" si="17"/>
        <v>0</v>
      </c>
      <c r="AL32" s="29">
        <f t="shared" si="18"/>
        <v>0</v>
      </c>
      <c r="AM32" s="29">
        <f t="shared" si="19"/>
        <v>0</v>
      </c>
      <c r="AN32" s="29">
        <f t="shared" si="20"/>
        <v>11</v>
      </c>
      <c r="AO32" s="29">
        <f t="shared" si="21"/>
        <v>0</v>
      </c>
    </row>
    <row r="33" spans="1:41" ht="28.5" customHeight="1" x14ac:dyDescent="0.25">
      <c r="A33" s="31">
        <v>29</v>
      </c>
      <c r="B33" s="36"/>
      <c r="C33" s="30" t="str">
        <f t="shared" si="23"/>
        <v/>
      </c>
      <c r="D33" s="4" t="str">
        <f>IF(LEN(PhieuBauCu!$C$3) &gt;0, IF(OR(LEN($B33)=0,LEN(D$1)=0),"",IF(OR($B33=0,$AN33&gt;PhieuBauCu!$C$20),0,IF(SUBSTITUTE(LOWER($B33),D$1,",")=LOWER($B33),1,0))),"")</f>
        <v/>
      </c>
      <c r="E33" s="4" t="str">
        <f>IF(LEN(PhieuBauCu!$C$3) &gt;0, IF(OR(LEN($B33)=0,LEN(E$1)=0),"",IF(OR($B33=0,$AN33&gt;PhieuBauCu!$C$20),0,IF(SUBSTITUTE(LOWER($B33),E$1,",")=LOWER($B33),1,0))),"")</f>
        <v/>
      </c>
      <c r="F33" s="4" t="str">
        <f>IF(LEN(PhieuBauCu!$C$3) &gt;0,  IF(OR(LEN($B33)=0,LEN(F$1)=0),"",IF(OR($B33=0,$AN33&gt;PhieuBauCu!$C$20),0,IF(SUBSTITUTE(LOWER($B33),F$1,",")=LOWER($B33),1,0))),"")</f>
        <v/>
      </c>
      <c r="G33" s="4" t="str">
        <f>IF(LEN(PhieuBauCu!$C$3) &gt;0,  IF(OR(LEN($B33)=0,LEN(G$1)=0),"",IF(OR($B33=0,$AN33&gt;PhieuBauCu!$C$20),0,IF(SUBSTITUTE(LOWER($B33),G$1,",")=LOWER($B33),1,0))),"")</f>
        <v/>
      </c>
      <c r="H33" s="4" t="str">
        <f>IF(LEN(PhieuBauCu!$C$3) &gt;0,  IF(OR(LEN($B33)=0,LEN(H$1)=0),"",IF(OR($B33=0,$AN33&gt;PhieuBauCu!$C$20),0,IF(SUBSTITUTE(LOWER($B33),H$1,",")=LOWER($B33),1,0))),"")</f>
        <v/>
      </c>
      <c r="I33" s="4" t="str">
        <f>IF(LEN(PhieuBauCu!$C$3) &gt;0,  IF(OR(LEN($B33)=0,LEN(I$1)=0),"",IF(OR($B33=0,$AN33&gt;PhieuBauCu!$C$20),0,IF(SUBSTITUTE(LOWER($B33),I$1,",")=LOWER($B33),1,0))),"")</f>
        <v/>
      </c>
      <c r="J33" s="4" t="str">
        <f>IF(LEN(PhieuBauCu!$C$3) &gt;0, IF(OR(LEN($B33)=0,LEN(J$1)=0),"",IF(OR($B33=0,$AN33&gt;PhieuBauCu!$C$20),0,IF(SUBSTITUTE(LOWER($B33),J$1,",")=LOWER($B33),1,0))),"")</f>
        <v/>
      </c>
      <c r="K33" s="4" t="str">
        <f>IF(LEN(PhieuBauCu!$C$3) &gt;0, IF(OR(LEN($B33)=0,LEN(K$1)=0),"",IF(OR($B33=0,$AN33&gt;PhieuBauCu!$C$20),0,IF(SUBSTITUTE(LOWER($B33),K$1,",")=LOWER($B33),1,0))),"")</f>
        <v/>
      </c>
      <c r="L33" s="4" t="str">
        <f>IF(LEN(PhieuBauCu!$C$3) &gt;0, IF(OR(LEN($B33)=0,LEN(L$1)=0),"",IF(OR($B33=0,$AN33&gt;PhieuBauCu!$C$20),0,IF(SUBSTITUTE(LOWER($B33),L$1,",")=LOWER($B33),1,0))),"")</f>
        <v/>
      </c>
      <c r="M33" s="4" t="str">
        <f>IF(LEN(PhieuBauCu!$C$3) &gt;0,  IF(OR(LEN($B33)=0,LEN(M$1)=0),"",IF(OR($B33=0,$AN33&gt;PhieuBauCu!$C$20),0,IF(SUBSTITUTE(LOWER($B33),M$1,",")=LOWER($B33),1,0))),"")</f>
        <v/>
      </c>
      <c r="N33" s="4" t="str">
        <f>IF(LEN(PhieuBauCu!$C$3) &gt;0,  IF(OR(LEN($B33)=0,LEN(N$1)=0),"",IF(OR($B33=0,$AN33&gt;PhieuBauCu!$C$20),0,IF(SUBSTITUTE(LOWER($B33),N$1,",")=LOWER($B33),1,0))),"")</f>
        <v/>
      </c>
      <c r="O33" s="4" t="str">
        <f>IF(LEN(PhieuBauCu!$C$3) &gt;0,  IF(OR(LEN($B33)=0,LEN(O$1)=0),"",IF(OR($B33=0,$AN33&gt;PhieuBauCu!$C$20),0,IF(SUBSTITUTE(LOWER($B33),O$1,",")=LOWER($B33),1,0))),"")</f>
        <v/>
      </c>
      <c r="P33" s="4" t="str">
        <f>IF(LEN(PhieuBauCu!$C$3) &gt;0,  IF(OR(LEN($B33)=0,LEN(P$1)=0),"",IF(OR($B33=0,$AN33&gt;PhieuBauCu!$C$20),0,IF(SUBSTITUTE(LOWER($B33),P$1,",")=LOWER($B33),1,0))),"")</f>
        <v/>
      </c>
      <c r="Q33" s="4" t="str">
        <f>IF(LEN(PhieuBauCu!$C$3) &gt;0,  IF(OR(LEN($B33)=0,LEN(Q$1)=0),"",IF(OR($B33=0,$AN33&gt;PhieuBauCu!$C$20),0,IF(SUBSTITUTE(LOWER($B33),Q$1,",")=LOWER($B33),1,0))),"")</f>
        <v/>
      </c>
      <c r="R33" s="4" t="str">
        <f>IF(LEN(PhieuBauCu!$C$3) &gt;0,  IF(OR(LEN($B33)=0,LEN(R$1)=0),"",IF(OR($B33=0,$AN33&gt;PhieuBauCu!$C$20),0,IF(SUBSTITUTE(LOWER($B33),R$1,",")=LOWER($B33),1,0))),"")</f>
        <v/>
      </c>
      <c r="S33" s="4" t="str">
        <f>IF(LEN(PhieuBauCu!$C$3) &gt;0,  IF(OR(LEN($B33)=0,LEN(S$1)=0),"",IF(OR($B33=0,$AN33&gt;PhieuBauCu!$C$20),0,IF(SUBSTITUTE(LOWER($B33),S$1,",")=LOWER($B33),1,0))),"")</f>
        <v/>
      </c>
      <c r="T33" s="4" t="str">
        <f>IF(LEN(PhieuBauCu!$C$3) &gt;0,  IF(OR(LEN($B33)=0,LEN(T$1)=0),"",IF(OR($B33=0,$AN33&gt;PhieuBauCu!$C$20),0,IF(SUBSTITUTE(LOWER($B33),T$1,",")=LOWER($B33),1,0))),"")</f>
        <v/>
      </c>
      <c r="U33" s="10">
        <f t="shared" si="2"/>
        <v>0</v>
      </c>
      <c r="V33" s="29">
        <f>IF(B33=0,0,IF(AND(LEN(B33&gt;0),U33&gt;=1, U33&lt;=PhieuBauCu!$C$20),1,0))</f>
        <v>0</v>
      </c>
      <c r="W33" s="29">
        <f t="shared" si="3"/>
        <v>1</v>
      </c>
      <c r="X33" s="29">
        <f t="shared" si="4"/>
        <v>1</v>
      </c>
      <c r="Y33" s="29">
        <f t="shared" si="5"/>
        <v>1</v>
      </c>
      <c r="Z33" s="29">
        <f t="shared" si="6"/>
        <v>1</v>
      </c>
      <c r="AA33" s="29">
        <f t="shared" si="7"/>
        <v>1</v>
      </c>
      <c r="AB33" s="29">
        <f t="shared" si="8"/>
        <v>1</v>
      </c>
      <c r="AC33" s="29">
        <f t="shared" si="9"/>
        <v>1</v>
      </c>
      <c r="AD33" s="29">
        <f t="shared" si="10"/>
        <v>1</v>
      </c>
      <c r="AE33" s="29">
        <f t="shared" si="11"/>
        <v>1</v>
      </c>
      <c r="AF33" s="29">
        <f t="shared" si="12"/>
        <v>1</v>
      </c>
      <c r="AG33" s="29">
        <f t="shared" si="13"/>
        <v>1</v>
      </c>
      <c r="AH33" s="29">
        <f t="shared" si="14"/>
        <v>0</v>
      </c>
      <c r="AI33" s="29">
        <f t="shared" si="15"/>
        <v>0</v>
      </c>
      <c r="AJ33" s="29">
        <f t="shared" si="16"/>
        <v>0</v>
      </c>
      <c r="AK33" s="29">
        <f t="shared" si="17"/>
        <v>0</v>
      </c>
      <c r="AL33" s="29">
        <f t="shared" si="18"/>
        <v>0</v>
      </c>
      <c r="AM33" s="29">
        <f t="shared" si="19"/>
        <v>0</v>
      </c>
      <c r="AN33" s="29">
        <f t="shared" si="20"/>
        <v>11</v>
      </c>
      <c r="AO33" s="29">
        <f t="shared" si="21"/>
        <v>0</v>
      </c>
    </row>
    <row r="34" spans="1:41" ht="28.5" customHeight="1" x14ac:dyDescent="0.25">
      <c r="A34" s="31">
        <v>30</v>
      </c>
      <c r="B34" s="36"/>
      <c r="C34" s="30" t="str">
        <f t="shared" si="23"/>
        <v/>
      </c>
      <c r="D34" s="4" t="str">
        <f>IF(LEN(PhieuBauCu!$C$3) &gt;0, IF(OR(LEN($B34)=0,LEN(D$1)=0),"",IF(OR($B34=0,$AN34&gt;PhieuBauCu!$C$20),0,IF(SUBSTITUTE(LOWER($B34),D$1,",")=LOWER($B34),1,0))),"")</f>
        <v/>
      </c>
      <c r="E34" s="4" t="str">
        <f>IF(LEN(PhieuBauCu!$C$3) &gt;0, IF(OR(LEN($B34)=0,LEN(E$1)=0),"",IF(OR($B34=0,$AN34&gt;PhieuBauCu!$C$20),0,IF(SUBSTITUTE(LOWER($B34),E$1,",")=LOWER($B34),1,0))),"")</f>
        <v/>
      </c>
      <c r="F34" s="4" t="str">
        <f>IF(LEN(PhieuBauCu!$C$3) &gt;0,  IF(OR(LEN($B34)=0,LEN(F$1)=0),"",IF(OR($B34=0,$AN34&gt;PhieuBauCu!$C$20),0,IF(SUBSTITUTE(LOWER($B34),F$1,",")=LOWER($B34),1,0))),"")</f>
        <v/>
      </c>
      <c r="G34" s="4" t="str">
        <f>IF(LEN(PhieuBauCu!$C$3) &gt;0,  IF(OR(LEN($B34)=0,LEN(G$1)=0),"",IF(OR($B34=0,$AN34&gt;PhieuBauCu!$C$20),0,IF(SUBSTITUTE(LOWER($B34),G$1,",")=LOWER($B34),1,0))),"")</f>
        <v/>
      </c>
      <c r="H34" s="4" t="str">
        <f>IF(LEN(PhieuBauCu!$C$3) &gt;0,  IF(OR(LEN($B34)=0,LEN(H$1)=0),"",IF(OR($B34=0,$AN34&gt;PhieuBauCu!$C$20),0,IF(SUBSTITUTE(LOWER($B34),H$1,",")=LOWER($B34),1,0))),"")</f>
        <v/>
      </c>
      <c r="I34" s="4" t="str">
        <f>IF(LEN(PhieuBauCu!$C$3) &gt;0,  IF(OR(LEN($B34)=0,LEN(I$1)=0),"",IF(OR($B34=0,$AN34&gt;PhieuBauCu!$C$20),0,IF(SUBSTITUTE(LOWER($B34),I$1,",")=LOWER($B34),1,0))),"")</f>
        <v/>
      </c>
      <c r="J34" s="4" t="str">
        <f>IF(LEN(PhieuBauCu!$C$3) &gt;0, IF(OR(LEN($B34)=0,LEN(J$1)=0),"",IF(OR($B34=0,$AN34&gt;PhieuBauCu!$C$20),0,IF(SUBSTITUTE(LOWER($B34),J$1,",")=LOWER($B34),1,0))),"")</f>
        <v/>
      </c>
      <c r="K34" s="4" t="str">
        <f>IF(LEN(PhieuBauCu!$C$3) &gt;0, IF(OR(LEN($B34)=0,LEN(K$1)=0),"",IF(OR($B34=0,$AN34&gt;PhieuBauCu!$C$20),0,IF(SUBSTITUTE(LOWER($B34),K$1,",")=LOWER($B34),1,0))),"")</f>
        <v/>
      </c>
      <c r="L34" s="4" t="str">
        <f>IF(LEN(PhieuBauCu!$C$3) &gt;0, IF(OR(LEN($B34)=0,LEN(L$1)=0),"",IF(OR($B34=0,$AN34&gt;PhieuBauCu!$C$20),0,IF(SUBSTITUTE(LOWER($B34),L$1,",")=LOWER($B34),1,0))),"")</f>
        <v/>
      </c>
      <c r="M34" s="4" t="str">
        <f>IF(LEN(PhieuBauCu!$C$3) &gt;0,  IF(OR(LEN($B34)=0,LEN(M$1)=0),"",IF(OR($B34=0,$AN34&gt;PhieuBauCu!$C$20),0,IF(SUBSTITUTE(LOWER($B34),M$1,",")=LOWER($B34),1,0))),"")</f>
        <v/>
      </c>
      <c r="N34" s="4" t="str">
        <f>IF(LEN(PhieuBauCu!$C$3) &gt;0,  IF(OR(LEN($B34)=0,LEN(N$1)=0),"",IF(OR($B34=0,$AN34&gt;PhieuBauCu!$C$20),0,IF(SUBSTITUTE(LOWER($B34),N$1,",")=LOWER($B34),1,0))),"")</f>
        <v/>
      </c>
      <c r="O34" s="4" t="str">
        <f>IF(LEN(PhieuBauCu!$C$3) &gt;0,  IF(OR(LEN($B34)=0,LEN(O$1)=0),"",IF(OR($B34=0,$AN34&gt;PhieuBauCu!$C$20),0,IF(SUBSTITUTE(LOWER($B34),O$1,",")=LOWER($B34),1,0))),"")</f>
        <v/>
      </c>
      <c r="P34" s="4" t="str">
        <f>IF(LEN(PhieuBauCu!$C$3) &gt;0,  IF(OR(LEN($B34)=0,LEN(P$1)=0),"",IF(OR($B34=0,$AN34&gt;PhieuBauCu!$C$20),0,IF(SUBSTITUTE(LOWER($B34),P$1,",")=LOWER($B34),1,0))),"")</f>
        <v/>
      </c>
      <c r="Q34" s="4" t="str">
        <f>IF(LEN(PhieuBauCu!$C$3) &gt;0,  IF(OR(LEN($B34)=0,LEN(Q$1)=0),"",IF(OR($B34=0,$AN34&gt;PhieuBauCu!$C$20),0,IF(SUBSTITUTE(LOWER($B34),Q$1,",")=LOWER($B34),1,0))),"")</f>
        <v/>
      </c>
      <c r="R34" s="4" t="str">
        <f>IF(LEN(PhieuBauCu!$C$3) &gt;0,  IF(OR(LEN($B34)=0,LEN(R$1)=0),"",IF(OR($B34=0,$AN34&gt;PhieuBauCu!$C$20),0,IF(SUBSTITUTE(LOWER($B34),R$1,",")=LOWER($B34),1,0))),"")</f>
        <v/>
      </c>
      <c r="S34" s="4" t="str">
        <f>IF(LEN(PhieuBauCu!$C$3) &gt;0,  IF(OR(LEN($B34)=0,LEN(S$1)=0),"",IF(OR($B34=0,$AN34&gt;PhieuBauCu!$C$20),0,IF(SUBSTITUTE(LOWER($B34),S$1,",")=LOWER($B34),1,0))),"")</f>
        <v/>
      </c>
      <c r="T34" s="4" t="str">
        <f>IF(LEN(PhieuBauCu!$C$3) &gt;0,  IF(OR(LEN($B34)=0,LEN(T$1)=0),"",IF(OR($B34=0,$AN34&gt;PhieuBauCu!$C$20),0,IF(SUBSTITUTE(LOWER($B34),T$1,",")=LOWER($B34),1,0))),"")</f>
        <v/>
      </c>
      <c r="U34" s="10">
        <f t="shared" si="2"/>
        <v>0</v>
      </c>
      <c r="V34" s="29">
        <f>IF(B34=0,0,IF(AND(LEN(B34&gt;0),U34&gt;=1, U34&lt;=PhieuBauCu!$C$20),1,0))</f>
        <v>0</v>
      </c>
      <c r="W34" s="29">
        <f t="shared" si="3"/>
        <v>1</v>
      </c>
      <c r="X34" s="29">
        <f t="shared" si="4"/>
        <v>1</v>
      </c>
      <c r="Y34" s="29">
        <f t="shared" si="5"/>
        <v>1</v>
      </c>
      <c r="Z34" s="29">
        <f t="shared" si="6"/>
        <v>1</v>
      </c>
      <c r="AA34" s="29">
        <f t="shared" si="7"/>
        <v>1</v>
      </c>
      <c r="AB34" s="29">
        <f t="shared" si="8"/>
        <v>1</v>
      </c>
      <c r="AC34" s="29">
        <f t="shared" si="9"/>
        <v>1</v>
      </c>
      <c r="AD34" s="29">
        <f t="shared" si="10"/>
        <v>1</v>
      </c>
      <c r="AE34" s="29">
        <f t="shared" si="11"/>
        <v>1</v>
      </c>
      <c r="AF34" s="29">
        <f t="shared" si="12"/>
        <v>1</v>
      </c>
      <c r="AG34" s="29">
        <f t="shared" si="13"/>
        <v>1</v>
      </c>
      <c r="AH34" s="29">
        <f t="shared" si="14"/>
        <v>0</v>
      </c>
      <c r="AI34" s="29">
        <f t="shared" si="15"/>
        <v>0</v>
      </c>
      <c r="AJ34" s="29">
        <f t="shared" si="16"/>
        <v>0</v>
      </c>
      <c r="AK34" s="29">
        <f t="shared" si="17"/>
        <v>0</v>
      </c>
      <c r="AL34" s="29">
        <f t="shared" si="18"/>
        <v>0</v>
      </c>
      <c r="AM34" s="29">
        <f t="shared" si="19"/>
        <v>0</v>
      </c>
      <c r="AN34" s="29">
        <f t="shared" si="20"/>
        <v>11</v>
      </c>
      <c r="AO34" s="29">
        <f t="shared" si="21"/>
        <v>0</v>
      </c>
    </row>
    <row r="35" spans="1:41" ht="28.5" customHeight="1" x14ac:dyDescent="0.25">
      <c r="A35" s="31">
        <v>31</v>
      </c>
      <c r="B35" s="36"/>
      <c r="C35" s="30" t="str">
        <f t="shared" si="23"/>
        <v/>
      </c>
      <c r="D35" s="4" t="str">
        <f>IF(LEN(PhieuBauCu!$C$3) &gt;0, IF(OR(LEN($B35)=0,LEN(D$1)=0),"",IF(OR($B35=0,$AN35&gt;PhieuBauCu!$C$20),0,IF(SUBSTITUTE(LOWER($B35),D$1,",")=LOWER($B35),1,0))),"")</f>
        <v/>
      </c>
      <c r="E35" s="4" t="str">
        <f>IF(LEN(PhieuBauCu!$C$3) &gt;0, IF(OR(LEN($B35)=0,LEN(E$1)=0),"",IF(OR($B35=0,$AN35&gt;PhieuBauCu!$C$20),0,IF(SUBSTITUTE(LOWER($B35),E$1,",")=LOWER($B35),1,0))),"")</f>
        <v/>
      </c>
      <c r="F35" s="4" t="str">
        <f>IF(LEN(PhieuBauCu!$C$3) &gt;0,  IF(OR(LEN($B35)=0,LEN(F$1)=0),"",IF(OR($B35=0,$AN35&gt;PhieuBauCu!$C$20),0,IF(SUBSTITUTE(LOWER($B35),F$1,",")=LOWER($B35),1,0))),"")</f>
        <v/>
      </c>
      <c r="G35" s="4" t="str">
        <f>IF(LEN(PhieuBauCu!$C$3) &gt;0,  IF(OR(LEN($B35)=0,LEN(G$1)=0),"",IF(OR($B35=0,$AN35&gt;PhieuBauCu!$C$20),0,IF(SUBSTITUTE(LOWER($B35),G$1,",")=LOWER($B35),1,0))),"")</f>
        <v/>
      </c>
      <c r="H35" s="4" t="str">
        <f>IF(LEN(PhieuBauCu!$C$3) &gt;0,  IF(OR(LEN($B35)=0,LEN(H$1)=0),"",IF(OR($B35=0,$AN35&gt;PhieuBauCu!$C$20),0,IF(SUBSTITUTE(LOWER($B35),H$1,",")=LOWER($B35),1,0))),"")</f>
        <v/>
      </c>
      <c r="I35" s="4" t="str">
        <f>IF(LEN(PhieuBauCu!$C$3) &gt;0,  IF(OR(LEN($B35)=0,LEN(I$1)=0),"",IF(OR($B35=0,$AN35&gt;PhieuBauCu!$C$20),0,IF(SUBSTITUTE(LOWER($B35),I$1,",")=LOWER($B35),1,0))),"")</f>
        <v/>
      </c>
      <c r="J35" s="4" t="str">
        <f>IF(LEN(PhieuBauCu!$C$3) &gt;0, IF(OR(LEN($B35)=0,LEN(J$1)=0),"",IF(OR($B35=0,$AN35&gt;PhieuBauCu!$C$20),0,IF(SUBSTITUTE(LOWER($B35),J$1,",")=LOWER($B35),1,0))),"")</f>
        <v/>
      </c>
      <c r="K35" s="4" t="str">
        <f>IF(LEN(PhieuBauCu!$C$3) &gt;0, IF(OR(LEN($B35)=0,LEN(K$1)=0),"",IF(OR($B35=0,$AN35&gt;PhieuBauCu!$C$20),0,IF(SUBSTITUTE(LOWER($B35),K$1,",")=LOWER($B35),1,0))),"")</f>
        <v/>
      </c>
      <c r="L35" s="4" t="str">
        <f>IF(LEN(PhieuBauCu!$C$3) &gt;0, IF(OR(LEN($B35)=0,LEN(L$1)=0),"",IF(OR($B35=0,$AN35&gt;PhieuBauCu!$C$20),0,IF(SUBSTITUTE(LOWER($B35),L$1,",")=LOWER($B35),1,0))),"")</f>
        <v/>
      </c>
      <c r="M35" s="4" t="str">
        <f>IF(LEN(PhieuBauCu!$C$3) &gt;0,  IF(OR(LEN($B35)=0,LEN(M$1)=0),"",IF(OR($B35=0,$AN35&gt;PhieuBauCu!$C$20),0,IF(SUBSTITUTE(LOWER($B35),M$1,",")=LOWER($B35),1,0))),"")</f>
        <v/>
      </c>
      <c r="N35" s="4" t="str">
        <f>IF(LEN(PhieuBauCu!$C$3) &gt;0,  IF(OR(LEN($B35)=0,LEN(N$1)=0),"",IF(OR($B35=0,$AN35&gt;PhieuBauCu!$C$20),0,IF(SUBSTITUTE(LOWER($B35),N$1,",")=LOWER($B35),1,0))),"")</f>
        <v/>
      </c>
      <c r="O35" s="4" t="str">
        <f>IF(LEN(PhieuBauCu!$C$3) &gt;0,  IF(OR(LEN($B35)=0,LEN(O$1)=0),"",IF(OR($B35=0,$AN35&gt;PhieuBauCu!$C$20),0,IF(SUBSTITUTE(LOWER($B35),O$1,",")=LOWER($B35),1,0))),"")</f>
        <v/>
      </c>
      <c r="P35" s="4" t="str">
        <f>IF(LEN(PhieuBauCu!$C$3) &gt;0,  IF(OR(LEN($B35)=0,LEN(P$1)=0),"",IF(OR($B35=0,$AN35&gt;PhieuBauCu!$C$20),0,IF(SUBSTITUTE(LOWER($B35),P$1,",")=LOWER($B35),1,0))),"")</f>
        <v/>
      </c>
      <c r="Q35" s="4" t="str">
        <f>IF(LEN(PhieuBauCu!$C$3) &gt;0,  IF(OR(LEN($B35)=0,LEN(Q$1)=0),"",IF(OR($B35=0,$AN35&gt;PhieuBauCu!$C$20),0,IF(SUBSTITUTE(LOWER($B35),Q$1,",")=LOWER($B35),1,0))),"")</f>
        <v/>
      </c>
      <c r="R35" s="4" t="str">
        <f>IF(LEN(PhieuBauCu!$C$3) &gt;0,  IF(OR(LEN($B35)=0,LEN(R$1)=0),"",IF(OR($B35=0,$AN35&gt;PhieuBauCu!$C$20),0,IF(SUBSTITUTE(LOWER($B35),R$1,",")=LOWER($B35),1,0))),"")</f>
        <v/>
      </c>
      <c r="S35" s="4" t="str">
        <f>IF(LEN(PhieuBauCu!$C$3) &gt;0,  IF(OR(LEN($B35)=0,LEN(S$1)=0),"",IF(OR($B35=0,$AN35&gt;PhieuBauCu!$C$20),0,IF(SUBSTITUTE(LOWER($B35),S$1,",")=LOWER($B35),1,0))),"")</f>
        <v/>
      </c>
      <c r="T35" s="4" t="str">
        <f>IF(LEN(PhieuBauCu!$C$3) &gt;0,  IF(OR(LEN($B35)=0,LEN(T$1)=0),"",IF(OR($B35=0,$AN35&gt;PhieuBauCu!$C$20),0,IF(SUBSTITUTE(LOWER($B35),T$1,",")=LOWER($B35),1,0))),"")</f>
        <v/>
      </c>
      <c r="U35" s="10">
        <f t="shared" si="2"/>
        <v>0</v>
      </c>
      <c r="V35" s="29">
        <f>IF(B35=0,0,IF(AND(LEN(B35&gt;0),U35&gt;=1, U35&lt;=PhieuBauCu!$C$20),1,0))</f>
        <v>0</v>
      </c>
      <c r="W35" s="29">
        <f t="shared" si="3"/>
        <v>1</v>
      </c>
      <c r="X35" s="29">
        <f t="shared" si="4"/>
        <v>1</v>
      </c>
      <c r="Y35" s="29">
        <f t="shared" si="5"/>
        <v>1</v>
      </c>
      <c r="Z35" s="29">
        <f t="shared" si="6"/>
        <v>1</v>
      </c>
      <c r="AA35" s="29">
        <f t="shared" si="7"/>
        <v>1</v>
      </c>
      <c r="AB35" s="29">
        <f t="shared" si="8"/>
        <v>1</v>
      </c>
      <c r="AC35" s="29">
        <f t="shared" si="9"/>
        <v>1</v>
      </c>
      <c r="AD35" s="29">
        <f t="shared" si="10"/>
        <v>1</v>
      </c>
      <c r="AE35" s="29">
        <f t="shared" si="11"/>
        <v>1</v>
      </c>
      <c r="AF35" s="29">
        <f t="shared" si="12"/>
        <v>1</v>
      </c>
      <c r="AG35" s="29">
        <f t="shared" si="13"/>
        <v>1</v>
      </c>
      <c r="AH35" s="29">
        <f t="shared" si="14"/>
        <v>0</v>
      </c>
      <c r="AI35" s="29">
        <f t="shared" si="15"/>
        <v>0</v>
      </c>
      <c r="AJ35" s="29">
        <f t="shared" si="16"/>
        <v>0</v>
      </c>
      <c r="AK35" s="29">
        <f t="shared" si="17"/>
        <v>0</v>
      </c>
      <c r="AL35" s="29">
        <f t="shared" si="18"/>
        <v>0</v>
      </c>
      <c r="AM35" s="29">
        <f t="shared" si="19"/>
        <v>0</v>
      </c>
      <c r="AN35" s="29">
        <f t="shared" si="20"/>
        <v>11</v>
      </c>
      <c r="AO35" s="29">
        <f t="shared" si="21"/>
        <v>0</v>
      </c>
    </row>
    <row r="36" spans="1:41" ht="28.5" customHeight="1" x14ac:dyDescent="0.25">
      <c r="A36" s="31">
        <v>32</v>
      </c>
      <c r="B36" s="36"/>
      <c r="C36" s="30" t="str">
        <f t="shared" si="23"/>
        <v/>
      </c>
      <c r="D36" s="4" t="str">
        <f>IF(LEN(PhieuBauCu!$C$3) &gt;0, IF(OR(LEN($B36)=0,LEN(D$1)=0),"",IF(OR($B36=0,$AN36&gt;PhieuBauCu!$C$20),0,IF(SUBSTITUTE(LOWER($B36),D$1,",")=LOWER($B36),1,0))),"")</f>
        <v/>
      </c>
      <c r="E36" s="4" t="str">
        <f>IF(LEN(PhieuBauCu!$C$3) &gt;0, IF(OR(LEN($B36)=0,LEN(E$1)=0),"",IF(OR($B36=0,$AN36&gt;PhieuBauCu!$C$20),0,IF(SUBSTITUTE(LOWER($B36),E$1,",")=LOWER($B36),1,0))),"")</f>
        <v/>
      </c>
      <c r="F36" s="4" t="str">
        <f>IF(LEN(PhieuBauCu!$C$3) &gt;0,  IF(OR(LEN($B36)=0,LEN(F$1)=0),"",IF(OR($B36=0,$AN36&gt;PhieuBauCu!$C$20),0,IF(SUBSTITUTE(LOWER($B36),F$1,",")=LOWER($B36),1,0))),"")</f>
        <v/>
      </c>
      <c r="G36" s="4" t="str">
        <f>IF(LEN(PhieuBauCu!$C$3) &gt;0,  IF(OR(LEN($B36)=0,LEN(G$1)=0),"",IF(OR($B36=0,$AN36&gt;PhieuBauCu!$C$20),0,IF(SUBSTITUTE(LOWER($B36),G$1,",")=LOWER($B36),1,0))),"")</f>
        <v/>
      </c>
      <c r="H36" s="4" t="str">
        <f>IF(LEN(PhieuBauCu!$C$3) &gt;0,  IF(OR(LEN($B36)=0,LEN(H$1)=0),"",IF(OR($B36=0,$AN36&gt;PhieuBauCu!$C$20),0,IF(SUBSTITUTE(LOWER($B36),H$1,",")=LOWER($B36),1,0))),"")</f>
        <v/>
      </c>
      <c r="I36" s="4" t="str">
        <f>IF(LEN(PhieuBauCu!$C$3) &gt;0,  IF(OR(LEN($B36)=0,LEN(I$1)=0),"",IF(OR($B36=0,$AN36&gt;PhieuBauCu!$C$20),0,IF(SUBSTITUTE(LOWER($B36),I$1,",")=LOWER($B36),1,0))),"")</f>
        <v/>
      </c>
      <c r="J36" s="4" t="str">
        <f>IF(LEN(PhieuBauCu!$C$3) &gt;0, IF(OR(LEN($B36)=0,LEN(J$1)=0),"",IF(OR($B36=0,$AN36&gt;PhieuBauCu!$C$20),0,IF(SUBSTITUTE(LOWER($B36),J$1,",")=LOWER($B36),1,0))),"")</f>
        <v/>
      </c>
      <c r="K36" s="4" t="str">
        <f>IF(LEN(PhieuBauCu!$C$3) &gt;0, IF(OR(LEN($B36)=0,LEN(K$1)=0),"",IF(OR($B36=0,$AN36&gt;PhieuBauCu!$C$20),0,IF(SUBSTITUTE(LOWER($B36),K$1,",")=LOWER($B36),1,0))),"")</f>
        <v/>
      </c>
      <c r="L36" s="4" t="str">
        <f>IF(LEN(PhieuBauCu!$C$3) &gt;0, IF(OR(LEN($B36)=0,LEN(L$1)=0),"",IF(OR($B36=0,$AN36&gt;PhieuBauCu!$C$20),0,IF(SUBSTITUTE(LOWER($B36),L$1,",")=LOWER($B36),1,0))),"")</f>
        <v/>
      </c>
      <c r="M36" s="4" t="str">
        <f>IF(LEN(PhieuBauCu!$C$3) &gt;0,  IF(OR(LEN($B36)=0,LEN(M$1)=0),"",IF(OR($B36=0,$AN36&gt;PhieuBauCu!$C$20),0,IF(SUBSTITUTE(LOWER($B36),M$1,",")=LOWER($B36),1,0))),"")</f>
        <v/>
      </c>
      <c r="N36" s="4" t="str">
        <f>IF(LEN(PhieuBauCu!$C$3) &gt;0,  IF(OR(LEN($B36)=0,LEN(N$1)=0),"",IF(OR($B36=0,$AN36&gt;PhieuBauCu!$C$20),0,IF(SUBSTITUTE(LOWER($B36),N$1,",")=LOWER($B36),1,0))),"")</f>
        <v/>
      </c>
      <c r="O36" s="4" t="str">
        <f>IF(LEN(PhieuBauCu!$C$3) &gt;0,  IF(OR(LEN($B36)=0,LEN(O$1)=0),"",IF(OR($B36=0,$AN36&gt;PhieuBauCu!$C$20),0,IF(SUBSTITUTE(LOWER($B36),O$1,",")=LOWER($B36),1,0))),"")</f>
        <v/>
      </c>
      <c r="P36" s="4" t="str">
        <f>IF(LEN(PhieuBauCu!$C$3) &gt;0,  IF(OR(LEN($B36)=0,LEN(P$1)=0),"",IF(OR($B36=0,$AN36&gt;PhieuBauCu!$C$20),0,IF(SUBSTITUTE(LOWER($B36),P$1,",")=LOWER($B36),1,0))),"")</f>
        <v/>
      </c>
      <c r="Q36" s="4" t="str">
        <f>IF(LEN(PhieuBauCu!$C$3) &gt;0,  IF(OR(LEN($B36)=0,LEN(Q$1)=0),"",IF(OR($B36=0,$AN36&gt;PhieuBauCu!$C$20),0,IF(SUBSTITUTE(LOWER($B36),Q$1,",")=LOWER($B36),1,0))),"")</f>
        <v/>
      </c>
      <c r="R36" s="4" t="str">
        <f>IF(LEN(PhieuBauCu!$C$3) &gt;0,  IF(OR(LEN($B36)=0,LEN(R$1)=0),"",IF(OR($B36=0,$AN36&gt;PhieuBauCu!$C$20),0,IF(SUBSTITUTE(LOWER($B36),R$1,",")=LOWER($B36),1,0))),"")</f>
        <v/>
      </c>
      <c r="S36" s="4" t="str">
        <f>IF(LEN(PhieuBauCu!$C$3) &gt;0,  IF(OR(LEN($B36)=0,LEN(S$1)=0),"",IF(OR($B36=0,$AN36&gt;PhieuBauCu!$C$20),0,IF(SUBSTITUTE(LOWER($B36),S$1,",")=LOWER($B36),1,0))),"")</f>
        <v/>
      </c>
      <c r="T36" s="4" t="str">
        <f>IF(LEN(PhieuBauCu!$C$3) &gt;0,  IF(OR(LEN($B36)=0,LEN(T$1)=0),"",IF(OR($B36=0,$AN36&gt;PhieuBauCu!$C$20),0,IF(SUBSTITUTE(LOWER($B36),T$1,",")=LOWER($B36),1,0))),"")</f>
        <v/>
      </c>
      <c r="U36" s="10">
        <f t="shared" si="2"/>
        <v>0</v>
      </c>
      <c r="V36" s="29">
        <f>IF(B36=0,0,IF(AND(LEN(B36&gt;0),U36&gt;=1, U36&lt;=PhieuBauCu!$C$20),1,0))</f>
        <v>0</v>
      </c>
      <c r="W36" s="29">
        <f t="shared" si="3"/>
        <v>1</v>
      </c>
      <c r="X36" s="29">
        <f t="shared" si="4"/>
        <v>1</v>
      </c>
      <c r="Y36" s="29">
        <f t="shared" si="5"/>
        <v>1</v>
      </c>
      <c r="Z36" s="29">
        <f t="shared" si="6"/>
        <v>1</v>
      </c>
      <c r="AA36" s="29">
        <f t="shared" si="7"/>
        <v>1</v>
      </c>
      <c r="AB36" s="29">
        <f t="shared" si="8"/>
        <v>1</v>
      </c>
      <c r="AC36" s="29">
        <f t="shared" si="9"/>
        <v>1</v>
      </c>
      <c r="AD36" s="29">
        <f t="shared" si="10"/>
        <v>1</v>
      </c>
      <c r="AE36" s="29">
        <f t="shared" si="11"/>
        <v>1</v>
      </c>
      <c r="AF36" s="29">
        <f t="shared" si="12"/>
        <v>1</v>
      </c>
      <c r="AG36" s="29">
        <f t="shared" si="13"/>
        <v>1</v>
      </c>
      <c r="AH36" s="29">
        <f t="shared" si="14"/>
        <v>0</v>
      </c>
      <c r="AI36" s="29">
        <f t="shared" si="15"/>
        <v>0</v>
      </c>
      <c r="AJ36" s="29">
        <f t="shared" si="16"/>
        <v>0</v>
      </c>
      <c r="AK36" s="29">
        <f t="shared" si="17"/>
        <v>0</v>
      </c>
      <c r="AL36" s="29">
        <f t="shared" si="18"/>
        <v>0</v>
      </c>
      <c r="AM36" s="29">
        <f t="shared" si="19"/>
        <v>0</v>
      </c>
      <c r="AN36" s="29">
        <f t="shared" si="20"/>
        <v>11</v>
      </c>
      <c r="AO36" s="29">
        <f t="shared" si="21"/>
        <v>0</v>
      </c>
    </row>
    <row r="37" spans="1:41" ht="28.5" customHeight="1" x14ac:dyDescent="0.25">
      <c r="A37" s="31">
        <v>33</v>
      </c>
      <c r="B37" s="36"/>
      <c r="C37" s="30" t="str">
        <f t="shared" si="23"/>
        <v/>
      </c>
      <c r="D37" s="4" t="str">
        <f>IF(LEN(PhieuBauCu!$C$3) &gt;0, IF(OR(LEN($B37)=0,LEN(D$1)=0),"",IF(OR($B37=0,$AN37&gt;PhieuBauCu!$C$20),0,IF(SUBSTITUTE(LOWER($B37),D$1,",")=LOWER($B37),1,0))),"")</f>
        <v/>
      </c>
      <c r="E37" s="4" t="str">
        <f>IF(LEN(PhieuBauCu!$C$3) &gt;0, IF(OR(LEN($B37)=0,LEN(E$1)=0),"",IF(OR($B37=0,$AN37&gt;PhieuBauCu!$C$20),0,IF(SUBSTITUTE(LOWER($B37),E$1,",")=LOWER($B37),1,0))),"")</f>
        <v/>
      </c>
      <c r="F37" s="4" t="str">
        <f>IF(LEN(PhieuBauCu!$C$3) &gt;0,  IF(OR(LEN($B37)=0,LEN(F$1)=0),"",IF(OR($B37=0,$AN37&gt;PhieuBauCu!$C$20),0,IF(SUBSTITUTE(LOWER($B37),F$1,",")=LOWER($B37),1,0))),"")</f>
        <v/>
      </c>
      <c r="G37" s="4" t="str">
        <f>IF(LEN(PhieuBauCu!$C$3) &gt;0,  IF(OR(LEN($B37)=0,LEN(G$1)=0),"",IF(OR($B37=0,$AN37&gt;PhieuBauCu!$C$20),0,IF(SUBSTITUTE(LOWER($B37),G$1,",")=LOWER($B37),1,0))),"")</f>
        <v/>
      </c>
      <c r="H37" s="4" t="str">
        <f>IF(LEN(PhieuBauCu!$C$3) &gt;0,  IF(OR(LEN($B37)=0,LEN(H$1)=0),"",IF(OR($B37=0,$AN37&gt;PhieuBauCu!$C$20),0,IF(SUBSTITUTE(LOWER($B37),H$1,",")=LOWER($B37),1,0))),"")</f>
        <v/>
      </c>
      <c r="I37" s="4" t="str">
        <f>IF(LEN(PhieuBauCu!$C$3) &gt;0,  IF(OR(LEN($B37)=0,LEN(I$1)=0),"",IF(OR($B37=0,$AN37&gt;PhieuBauCu!$C$20),0,IF(SUBSTITUTE(LOWER($B37),I$1,",")=LOWER($B37),1,0))),"")</f>
        <v/>
      </c>
      <c r="J37" s="4" t="str">
        <f>IF(LEN(PhieuBauCu!$C$3) &gt;0, IF(OR(LEN($B37)=0,LEN(J$1)=0),"",IF(OR($B37=0,$AN37&gt;PhieuBauCu!$C$20),0,IF(SUBSTITUTE(LOWER($B37),J$1,",")=LOWER($B37),1,0))),"")</f>
        <v/>
      </c>
      <c r="K37" s="4" t="str">
        <f>IF(LEN(PhieuBauCu!$C$3) &gt;0, IF(OR(LEN($B37)=0,LEN(K$1)=0),"",IF(OR($B37=0,$AN37&gt;PhieuBauCu!$C$20),0,IF(SUBSTITUTE(LOWER($B37),K$1,",")=LOWER($B37),1,0))),"")</f>
        <v/>
      </c>
      <c r="L37" s="4" t="str">
        <f>IF(LEN(PhieuBauCu!$C$3) &gt;0, IF(OR(LEN($B37)=0,LEN(L$1)=0),"",IF(OR($B37=0,$AN37&gt;PhieuBauCu!$C$20),0,IF(SUBSTITUTE(LOWER($B37),L$1,",")=LOWER($B37),1,0))),"")</f>
        <v/>
      </c>
      <c r="M37" s="4" t="str">
        <f>IF(LEN(PhieuBauCu!$C$3) &gt;0,  IF(OR(LEN($B37)=0,LEN(M$1)=0),"",IF(OR($B37=0,$AN37&gt;PhieuBauCu!$C$20),0,IF(SUBSTITUTE(LOWER($B37),M$1,",")=LOWER($B37),1,0))),"")</f>
        <v/>
      </c>
      <c r="N37" s="4" t="str">
        <f>IF(LEN(PhieuBauCu!$C$3) &gt;0,  IF(OR(LEN($B37)=0,LEN(N$1)=0),"",IF(OR($B37=0,$AN37&gt;PhieuBauCu!$C$20),0,IF(SUBSTITUTE(LOWER($B37),N$1,",")=LOWER($B37),1,0))),"")</f>
        <v/>
      </c>
      <c r="O37" s="4" t="str">
        <f>IF(LEN(PhieuBauCu!$C$3) &gt;0,  IF(OR(LEN($B37)=0,LEN(O$1)=0),"",IF(OR($B37=0,$AN37&gt;PhieuBauCu!$C$20),0,IF(SUBSTITUTE(LOWER($B37),O$1,",")=LOWER($B37),1,0))),"")</f>
        <v/>
      </c>
      <c r="P37" s="4" t="str">
        <f>IF(LEN(PhieuBauCu!$C$3) &gt;0,  IF(OR(LEN($B37)=0,LEN(P$1)=0),"",IF(OR($B37=0,$AN37&gt;PhieuBauCu!$C$20),0,IF(SUBSTITUTE(LOWER($B37),P$1,",")=LOWER($B37),1,0))),"")</f>
        <v/>
      </c>
      <c r="Q37" s="4" t="str">
        <f>IF(LEN(PhieuBauCu!$C$3) &gt;0,  IF(OR(LEN($B37)=0,LEN(Q$1)=0),"",IF(OR($B37=0,$AN37&gt;PhieuBauCu!$C$20),0,IF(SUBSTITUTE(LOWER($B37),Q$1,",")=LOWER($B37),1,0))),"")</f>
        <v/>
      </c>
      <c r="R37" s="4" t="str">
        <f>IF(LEN(PhieuBauCu!$C$3) &gt;0,  IF(OR(LEN($B37)=0,LEN(R$1)=0),"",IF(OR($B37=0,$AN37&gt;PhieuBauCu!$C$20),0,IF(SUBSTITUTE(LOWER($B37),R$1,",")=LOWER($B37),1,0))),"")</f>
        <v/>
      </c>
      <c r="S37" s="4" t="str">
        <f>IF(LEN(PhieuBauCu!$C$3) &gt;0,  IF(OR(LEN($B37)=0,LEN(S$1)=0),"",IF(OR($B37=0,$AN37&gt;PhieuBauCu!$C$20),0,IF(SUBSTITUTE(LOWER($B37),S$1,",")=LOWER($B37),1,0))),"")</f>
        <v/>
      </c>
      <c r="T37" s="4" t="str">
        <f>IF(LEN(PhieuBauCu!$C$3) &gt;0,  IF(OR(LEN($B37)=0,LEN(T$1)=0),"",IF(OR($B37=0,$AN37&gt;PhieuBauCu!$C$20),0,IF(SUBSTITUTE(LOWER($B37),T$1,",")=LOWER($B37),1,0))),"")</f>
        <v/>
      </c>
      <c r="U37" s="10">
        <f t="shared" si="2"/>
        <v>0</v>
      </c>
      <c r="V37" s="29">
        <f>IF(B37=0,0,IF(AND(LEN(B37&gt;0),U37&gt;=1, U37&lt;=PhieuBauCu!$C$20),1,0))</f>
        <v>0</v>
      </c>
      <c r="W37" s="29">
        <f t="shared" si="3"/>
        <v>1</v>
      </c>
      <c r="X37" s="29">
        <f t="shared" si="4"/>
        <v>1</v>
      </c>
      <c r="Y37" s="29">
        <f t="shared" si="5"/>
        <v>1</v>
      </c>
      <c r="Z37" s="29">
        <f t="shared" si="6"/>
        <v>1</v>
      </c>
      <c r="AA37" s="29">
        <f t="shared" si="7"/>
        <v>1</v>
      </c>
      <c r="AB37" s="29">
        <f t="shared" si="8"/>
        <v>1</v>
      </c>
      <c r="AC37" s="29">
        <f t="shared" si="9"/>
        <v>1</v>
      </c>
      <c r="AD37" s="29">
        <f t="shared" si="10"/>
        <v>1</v>
      </c>
      <c r="AE37" s="29">
        <f t="shared" si="11"/>
        <v>1</v>
      </c>
      <c r="AF37" s="29">
        <f t="shared" si="12"/>
        <v>1</v>
      </c>
      <c r="AG37" s="29">
        <f t="shared" si="13"/>
        <v>1</v>
      </c>
      <c r="AH37" s="29">
        <f t="shared" si="14"/>
        <v>0</v>
      </c>
      <c r="AI37" s="29">
        <f t="shared" si="15"/>
        <v>0</v>
      </c>
      <c r="AJ37" s="29">
        <f t="shared" si="16"/>
        <v>0</v>
      </c>
      <c r="AK37" s="29">
        <f t="shared" si="17"/>
        <v>0</v>
      </c>
      <c r="AL37" s="29">
        <f t="shared" si="18"/>
        <v>0</v>
      </c>
      <c r="AM37" s="29">
        <f t="shared" si="19"/>
        <v>0</v>
      </c>
      <c r="AN37" s="29">
        <f t="shared" si="20"/>
        <v>11</v>
      </c>
      <c r="AO37" s="29">
        <f t="shared" si="21"/>
        <v>0</v>
      </c>
    </row>
    <row r="38" spans="1:41" ht="28.5" customHeight="1" x14ac:dyDescent="0.25">
      <c r="A38" s="31">
        <v>34</v>
      </c>
      <c r="B38" s="36"/>
      <c r="C38" s="30" t="str">
        <f t="shared" si="23"/>
        <v/>
      </c>
      <c r="D38" s="4" t="str">
        <f>IF(LEN(PhieuBauCu!$C$3) &gt;0, IF(OR(LEN($B38)=0,LEN(D$1)=0),"",IF(OR($B38=0,$AN38&gt;PhieuBauCu!$C$20),0,IF(SUBSTITUTE(LOWER($B38),D$1,",")=LOWER($B38),1,0))),"")</f>
        <v/>
      </c>
      <c r="E38" s="4" t="str">
        <f>IF(LEN(PhieuBauCu!$C$3) &gt;0, IF(OR(LEN($B38)=0,LEN(E$1)=0),"",IF(OR($B38=0,$AN38&gt;PhieuBauCu!$C$20),0,IF(SUBSTITUTE(LOWER($B38),E$1,",")=LOWER($B38),1,0))),"")</f>
        <v/>
      </c>
      <c r="F38" s="4" t="str">
        <f>IF(LEN(PhieuBauCu!$C$3) &gt;0,  IF(OR(LEN($B38)=0,LEN(F$1)=0),"",IF(OR($B38=0,$AN38&gt;PhieuBauCu!$C$20),0,IF(SUBSTITUTE(LOWER($B38),F$1,",")=LOWER($B38),1,0))),"")</f>
        <v/>
      </c>
      <c r="G38" s="4" t="str">
        <f>IF(LEN(PhieuBauCu!$C$3) &gt;0,  IF(OR(LEN($B38)=0,LEN(G$1)=0),"",IF(OR($B38=0,$AN38&gt;PhieuBauCu!$C$20),0,IF(SUBSTITUTE(LOWER($B38),G$1,",")=LOWER($B38),1,0))),"")</f>
        <v/>
      </c>
      <c r="H38" s="4" t="str">
        <f>IF(LEN(PhieuBauCu!$C$3) &gt;0,  IF(OR(LEN($B38)=0,LEN(H$1)=0),"",IF(OR($B38=0,$AN38&gt;PhieuBauCu!$C$20),0,IF(SUBSTITUTE(LOWER($B38),H$1,",")=LOWER($B38),1,0))),"")</f>
        <v/>
      </c>
      <c r="I38" s="4" t="str">
        <f>IF(LEN(PhieuBauCu!$C$3) &gt;0,  IF(OR(LEN($B38)=0,LEN(I$1)=0),"",IF(OR($B38=0,$AN38&gt;PhieuBauCu!$C$20),0,IF(SUBSTITUTE(LOWER($B38),I$1,",")=LOWER($B38),1,0))),"")</f>
        <v/>
      </c>
      <c r="J38" s="4" t="str">
        <f>IF(LEN(PhieuBauCu!$C$3) &gt;0, IF(OR(LEN($B38)=0,LEN(J$1)=0),"",IF(OR($B38=0,$AN38&gt;PhieuBauCu!$C$20),0,IF(SUBSTITUTE(LOWER($B38),J$1,",")=LOWER($B38),1,0))),"")</f>
        <v/>
      </c>
      <c r="K38" s="4" t="str">
        <f>IF(LEN(PhieuBauCu!$C$3) &gt;0, IF(OR(LEN($B38)=0,LEN(K$1)=0),"",IF(OR($B38=0,$AN38&gt;PhieuBauCu!$C$20),0,IF(SUBSTITUTE(LOWER($B38),K$1,",")=LOWER($B38),1,0))),"")</f>
        <v/>
      </c>
      <c r="L38" s="4" t="str">
        <f>IF(LEN(PhieuBauCu!$C$3) &gt;0, IF(OR(LEN($B38)=0,LEN(L$1)=0),"",IF(OR($B38=0,$AN38&gt;PhieuBauCu!$C$20),0,IF(SUBSTITUTE(LOWER($B38),L$1,",")=LOWER($B38),1,0))),"")</f>
        <v/>
      </c>
      <c r="M38" s="4" t="str">
        <f>IF(LEN(PhieuBauCu!$C$3) &gt;0,  IF(OR(LEN($B38)=0,LEN(M$1)=0),"",IF(OR($B38=0,$AN38&gt;PhieuBauCu!$C$20),0,IF(SUBSTITUTE(LOWER($B38),M$1,",")=LOWER($B38),1,0))),"")</f>
        <v/>
      </c>
      <c r="N38" s="4" t="str">
        <f>IF(LEN(PhieuBauCu!$C$3) &gt;0,  IF(OR(LEN($B38)=0,LEN(N$1)=0),"",IF(OR($B38=0,$AN38&gt;PhieuBauCu!$C$20),0,IF(SUBSTITUTE(LOWER($B38),N$1,",")=LOWER($B38),1,0))),"")</f>
        <v/>
      </c>
      <c r="O38" s="4" t="str">
        <f>IF(LEN(PhieuBauCu!$C$3) &gt;0,  IF(OR(LEN($B38)=0,LEN(O$1)=0),"",IF(OR($B38=0,$AN38&gt;PhieuBauCu!$C$20),0,IF(SUBSTITUTE(LOWER($B38),O$1,",")=LOWER($B38),1,0))),"")</f>
        <v/>
      </c>
      <c r="P38" s="4" t="str">
        <f>IF(LEN(PhieuBauCu!$C$3) &gt;0,  IF(OR(LEN($B38)=0,LEN(P$1)=0),"",IF(OR($B38=0,$AN38&gt;PhieuBauCu!$C$20),0,IF(SUBSTITUTE(LOWER($B38),P$1,",")=LOWER($B38),1,0))),"")</f>
        <v/>
      </c>
      <c r="Q38" s="4" t="str">
        <f>IF(LEN(PhieuBauCu!$C$3) &gt;0,  IF(OR(LEN($B38)=0,LEN(Q$1)=0),"",IF(OR($B38=0,$AN38&gt;PhieuBauCu!$C$20),0,IF(SUBSTITUTE(LOWER($B38),Q$1,",")=LOWER($B38),1,0))),"")</f>
        <v/>
      </c>
      <c r="R38" s="4" t="str">
        <f>IF(LEN(PhieuBauCu!$C$3) &gt;0,  IF(OR(LEN($B38)=0,LEN(R$1)=0),"",IF(OR($B38=0,$AN38&gt;PhieuBauCu!$C$20),0,IF(SUBSTITUTE(LOWER($B38),R$1,",")=LOWER($B38),1,0))),"")</f>
        <v/>
      </c>
      <c r="S38" s="4" t="str">
        <f>IF(LEN(PhieuBauCu!$C$3) &gt;0,  IF(OR(LEN($B38)=0,LEN(S$1)=0),"",IF(OR($B38=0,$AN38&gt;PhieuBauCu!$C$20),0,IF(SUBSTITUTE(LOWER($B38),S$1,",")=LOWER($B38),1,0))),"")</f>
        <v/>
      </c>
      <c r="T38" s="4" t="str">
        <f>IF(LEN(PhieuBauCu!$C$3) &gt;0,  IF(OR(LEN($B38)=0,LEN(T$1)=0),"",IF(OR($B38=0,$AN38&gt;PhieuBauCu!$C$20),0,IF(SUBSTITUTE(LOWER($B38),T$1,",")=LOWER($B38),1,0))),"")</f>
        <v/>
      </c>
      <c r="U38" s="10">
        <f t="shared" si="2"/>
        <v>0</v>
      </c>
      <c r="V38" s="29">
        <f>IF(B38=0,0,IF(AND(LEN(B38&gt;0),U38&gt;=1, U38&lt;=PhieuBauCu!$C$20),1,0))</f>
        <v>0</v>
      </c>
      <c r="W38" s="29">
        <f t="shared" si="3"/>
        <v>1</v>
      </c>
      <c r="X38" s="29">
        <f t="shared" si="4"/>
        <v>1</v>
      </c>
      <c r="Y38" s="29">
        <f t="shared" si="5"/>
        <v>1</v>
      </c>
      <c r="Z38" s="29">
        <f t="shared" si="6"/>
        <v>1</v>
      </c>
      <c r="AA38" s="29">
        <f t="shared" si="7"/>
        <v>1</v>
      </c>
      <c r="AB38" s="29">
        <f t="shared" si="8"/>
        <v>1</v>
      </c>
      <c r="AC38" s="29">
        <f t="shared" si="9"/>
        <v>1</v>
      </c>
      <c r="AD38" s="29">
        <f t="shared" si="10"/>
        <v>1</v>
      </c>
      <c r="AE38" s="29">
        <f t="shared" si="11"/>
        <v>1</v>
      </c>
      <c r="AF38" s="29">
        <f t="shared" si="12"/>
        <v>1</v>
      </c>
      <c r="AG38" s="29">
        <f t="shared" si="13"/>
        <v>1</v>
      </c>
      <c r="AH38" s="29">
        <f t="shared" si="14"/>
        <v>0</v>
      </c>
      <c r="AI38" s="29">
        <f t="shared" si="15"/>
        <v>0</v>
      </c>
      <c r="AJ38" s="29">
        <f t="shared" si="16"/>
        <v>0</v>
      </c>
      <c r="AK38" s="29">
        <f t="shared" si="17"/>
        <v>0</v>
      </c>
      <c r="AL38" s="29">
        <f t="shared" si="18"/>
        <v>0</v>
      </c>
      <c r="AM38" s="29">
        <f t="shared" si="19"/>
        <v>0</v>
      </c>
      <c r="AN38" s="29">
        <f t="shared" si="20"/>
        <v>11</v>
      </c>
      <c r="AO38" s="29">
        <f t="shared" si="21"/>
        <v>0</v>
      </c>
    </row>
    <row r="39" spans="1:41" ht="28.5" customHeight="1" x14ac:dyDescent="0.25">
      <c r="A39" s="31">
        <v>35</v>
      </c>
      <c r="B39" s="36"/>
      <c r="C39" s="30" t="str">
        <f t="shared" si="23"/>
        <v/>
      </c>
      <c r="D39" s="4" t="str">
        <f>IF(LEN(PhieuBauCu!$C$3) &gt;0, IF(OR(LEN($B39)=0,LEN(D$1)=0),"",IF(OR($B39=0,$AN39&gt;PhieuBauCu!$C$20),0,IF(SUBSTITUTE(LOWER($B39),D$1,",")=LOWER($B39),1,0))),"")</f>
        <v/>
      </c>
      <c r="E39" s="4" t="str">
        <f>IF(LEN(PhieuBauCu!$C$3) &gt;0, IF(OR(LEN($B39)=0,LEN(E$1)=0),"",IF(OR($B39=0,$AN39&gt;PhieuBauCu!$C$20),0,IF(SUBSTITUTE(LOWER($B39),E$1,",")=LOWER($B39),1,0))),"")</f>
        <v/>
      </c>
      <c r="F39" s="4" t="str">
        <f>IF(LEN(PhieuBauCu!$C$3) &gt;0,  IF(OR(LEN($B39)=0,LEN(F$1)=0),"",IF(OR($B39=0,$AN39&gt;PhieuBauCu!$C$20),0,IF(SUBSTITUTE(LOWER($B39),F$1,",")=LOWER($B39),1,0))),"")</f>
        <v/>
      </c>
      <c r="G39" s="4" t="str">
        <f>IF(LEN(PhieuBauCu!$C$3) &gt;0,  IF(OR(LEN($B39)=0,LEN(G$1)=0),"",IF(OR($B39=0,$AN39&gt;PhieuBauCu!$C$20),0,IF(SUBSTITUTE(LOWER($B39),G$1,",")=LOWER($B39),1,0))),"")</f>
        <v/>
      </c>
      <c r="H39" s="4" t="str">
        <f>IF(LEN(PhieuBauCu!$C$3) &gt;0,  IF(OR(LEN($B39)=0,LEN(H$1)=0),"",IF(OR($B39=0,$AN39&gt;PhieuBauCu!$C$20),0,IF(SUBSTITUTE(LOWER($B39),H$1,",")=LOWER($B39),1,0))),"")</f>
        <v/>
      </c>
      <c r="I39" s="4" t="str">
        <f>IF(LEN(PhieuBauCu!$C$3) &gt;0,  IF(OR(LEN($B39)=0,LEN(I$1)=0),"",IF(OR($B39=0,$AN39&gt;PhieuBauCu!$C$20),0,IF(SUBSTITUTE(LOWER($B39),I$1,",")=LOWER($B39),1,0))),"")</f>
        <v/>
      </c>
      <c r="J39" s="4" t="str">
        <f>IF(LEN(PhieuBauCu!$C$3) &gt;0, IF(OR(LEN($B39)=0,LEN(J$1)=0),"",IF(OR($B39=0,$AN39&gt;PhieuBauCu!$C$20),0,IF(SUBSTITUTE(LOWER($B39),J$1,",")=LOWER($B39),1,0))),"")</f>
        <v/>
      </c>
      <c r="K39" s="4" t="str">
        <f>IF(LEN(PhieuBauCu!$C$3) &gt;0, IF(OR(LEN($B39)=0,LEN(K$1)=0),"",IF(OR($B39=0,$AN39&gt;PhieuBauCu!$C$20),0,IF(SUBSTITUTE(LOWER($B39),K$1,",")=LOWER($B39),1,0))),"")</f>
        <v/>
      </c>
      <c r="L39" s="4" t="str">
        <f>IF(LEN(PhieuBauCu!$C$3) &gt;0, IF(OR(LEN($B39)=0,LEN(L$1)=0),"",IF(OR($B39=0,$AN39&gt;PhieuBauCu!$C$20),0,IF(SUBSTITUTE(LOWER($B39),L$1,",")=LOWER($B39),1,0))),"")</f>
        <v/>
      </c>
      <c r="M39" s="4" t="str">
        <f>IF(LEN(PhieuBauCu!$C$3) &gt;0,  IF(OR(LEN($B39)=0,LEN(M$1)=0),"",IF(OR($B39=0,$AN39&gt;PhieuBauCu!$C$20),0,IF(SUBSTITUTE(LOWER($B39),M$1,",")=LOWER($B39),1,0))),"")</f>
        <v/>
      </c>
      <c r="N39" s="4" t="str">
        <f>IF(LEN(PhieuBauCu!$C$3) &gt;0,  IF(OR(LEN($B39)=0,LEN(N$1)=0),"",IF(OR($B39=0,$AN39&gt;PhieuBauCu!$C$20),0,IF(SUBSTITUTE(LOWER($B39),N$1,",")=LOWER($B39),1,0))),"")</f>
        <v/>
      </c>
      <c r="O39" s="4" t="str">
        <f>IF(LEN(PhieuBauCu!$C$3) &gt;0,  IF(OR(LEN($B39)=0,LEN(O$1)=0),"",IF(OR($B39=0,$AN39&gt;PhieuBauCu!$C$20),0,IF(SUBSTITUTE(LOWER($B39),O$1,",")=LOWER($B39),1,0))),"")</f>
        <v/>
      </c>
      <c r="P39" s="4" t="str">
        <f>IF(LEN(PhieuBauCu!$C$3) &gt;0,  IF(OR(LEN($B39)=0,LEN(P$1)=0),"",IF(OR($B39=0,$AN39&gt;PhieuBauCu!$C$20),0,IF(SUBSTITUTE(LOWER($B39),P$1,",")=LOWER($B39),1,0))),"")</f>
        <v/>
      </c>
      <c r="Q39" s="4" t="str">
        <f>IF(LEN(PhieuBauCu!$C$3) &gt;0,  IF(OR(LEN($B39)=0,LEN(Q$1)=0),"",IF(OR($B39=0,$AN39&gt;PhieuBauCu!$C$20),0,IF(SUBSTITUTE(LOWER($B39),Q$1,",")=LOWER($B39),1,0))),"")</f>
        <v/>
      </c>
      <c r="R39" s="4" t="str">
        <f>IF(LEN(PhieuBauCu!$C$3) &gt;0,  IF(OR(LEN($B39)=0,LEN(R$1)=0),"",IF(OR($B39=0,$AN39&gt;PhieuBauCu!$C$20),0,IF(SUBSTITUTE(LOWER($B39),R$1,",")=LOWER($B39),1,0))),"")</f>
        <v/>
      </c>
      <c r="S39" s="4" t="str">
        <f>IF(LEN(PhieuBauCu!$C$3) &gt;0,  IF(OR(LEN($B39)=0,LEN(S$1)=0),"",IF(OR($B39=0,$AN39&gt;PhieuBauCu!$C$20),0,IF(SUBSTITUTE(LOWER($B39),S$1,",")=LOWER($B39),1,0))),"")</f>
        <v/>
      </c>
      <c r="T39" s="4" t="str">
        <f>IF(LEN(PhieuBauCu!$C$3) &gt;0,  IF(OR(LEN($B39)=0,LEN(T$1)=0),"",IF(OR($B39=0,$AN39&gt;PhieuBauCu!$C$20),0,IF(SUBSTITUTE(LOWER($B39),T$1,",")=LOWER($B39),1,0))),"")</f>
        <v/>
      </c>
      <c r="U39" s="10">
        <f t="shared" si="2"/>
        <v>0</v>
      </c>
      <c r="V39" s="29">
        <f>IF(B39=0,0,IF(AND(LEN(B39&gt;0),U39&gt;=1, U39&lt;=PhieuBauCu!$C$20),1,0))</f>
        <v>0</v>
      </c>
      <c r="W39" s="29">
        <f t="shared" si="3"/>
        <v>1</v>
      </c>
      <c r="X39" s="29">
        <f t="shared" si="4"/>
        <v>1</v>
      </c>
      <c r="Y39" s="29">
        <f t="shared" si="5"/>
        <v>1</v>
      </c>
      <c r="Z39" s="29">
        <f t="shared" si="6"/>
        <v>1</v>
      </c>
      <c r="AA39" s="29">
        <f t="shared" si="7"/>
        <v>1</v>
      </c>
      <c r="AB39" s="29">
        <f t="shared" si="8"/>
        <v>1</v>
      </c>
      <c r="AC39" s="29">
        <f t="shared" si="9"/>
        <v>1</v>
      </c>
      <c r="AD39" s="29">
        <f t="shared" si="10"/>
        <v>1</v>
      </c>
      <c r="AE39" s="29">
        <f t="shared" si="11"/>
        <v>1</v>
      </c>
      <c r="AF39" s="29">
        <f t="shared" si="12"/>
        <v>1</v>
      </c>
      <c r="AG39" s="29">
        <f t="shared" si="13"/>
        <v>1</v>
      </c>
      <c r="AH39" s="29">
        <f t="shared" si="14"/>
        <v>0</v>
      </c>
      <c r="AI39" s="29">
        <f t="shared" si="15"/>
        <v>0</v>
      </c>
      <c r="AJ39" s="29">
        <f t="shared" si="16"/>
        <v>0</v>
      </c>
      <c r="AK39" s="29">
        <f t="shared" si="17"/>
        <v>0</v>
      </c>
      <c r="AL39" s="29">
        <f t="shared" si="18"/>
        <v>0</v>
      </c>
      <c r="AM39" s="29">
        <f t="shared" si="19"/>
        <v>0</v>
      </c>
      <c r="AN39" s="29">
        <f t="shared" si="20"/>
        <v>11</v>
      </c>
      <c r="AO39" s="29">
        <f t="shared" si="21"/>
        <v>0</v>
      </c>
    </row>
    <row r="40" spans="1:41" ht="28.5" customHeight="1" x14ac:dyDescent="0.25">
      <c r="A40" s="31">
        <v>36</v>
      </c>
      <c r="B40" s="36"/>
      <c r="C40" s="30" t="str">
        <f t="shared" si="23"/>
        <v/>
      </c>
      <c r="D40" s="4" t="str">
        <f>IF(LEN(PhieuBauCu!$C$3) &gt;0, IF(OR(LEN($B40)=0,LEN(D$1)=0),"",IF(OR($B40=0,$AN40&gt;PhieuBauCu!$C$20),0,IF(SUBSTITUTE(LOWER($B40),D$1,",")=LOWER($B40),1,0))),"")</f>
        <v/>
      </c>
      <c r="E40" s="4" t="str">
        <f>IF(LEN(PhieuBauCu!$C$3) &gt;0, IF(OR(LEN($B40)=0,LEN(E$1)=0),"",IF(OR($B40=0,$AN40&gt;PhieuBauCu!$C$20),0,IF(SUBSTITUTE(LOWER($B40),E$1,",")=LOWER($B40),1,0))),"")</f>
        <v/>
      </c>
      <c r="F40" s="4" t="str">
        <f>IF(LEN(PhieuBauCu!$C$3) &gt;0,  IF(OR(LEN($B40)=0,LEN(F$1)=0),"",IF(OR($B40=0,$AN40&gt;PhieuBauCu!$C$20),0,IF(SUBSTITUTE(LOWER($B40),F$1,",")=LOWER($B40),1,0))),"")</f>
        <v/>
      </c>
      <c r="G40" s="4" t="str">
        <f>IF(LEN(PhieuBauCu!$C$3) &gt;0,  IF(OR(LEN($B40)=0,LEN(G$1)=0),"",IF(OR($B40=0,$AN40&gt;PhieuBauCu!$C$20),0,IF(SUBSTITUTE(LOWER($B40),G$1,",")=LOWER($B40),1,0))),"")</f>
        <v/>
      </c>
      <c r="H40" s="4" t="str">
        <f>IF(LEN(PhieuBauCu!$C$3) &gt;0,  IF(OR(LEN($B40)=0,LEN(H$1)=0),"",IF(OR($B40=0,$AN40&gt;PhieuBauCu!$C$20),0,IF(SUBSTITUTE(LOWER($B40),H$1,",")=LOWER($B40),1,0))),"")</f>
        <v/>
      </c>
      <c r="I40" s="4" t="str">
        <f>IF(LEN(PhieuBauCu!$C$3) &gt;0,  IF(OR(LEN($B40)=0,LEN(I$1)=0),"",IF(OR($B40=0,$AN40&gt;PhieuBauCu!$C$20),0,IF(SUBSTITUTE(LOWER($B40),I$1,",")=LOWER($B40),1,0))),"")</f>
        <v/>
      </c>
      <c r="J40" s="4" t="str">
        <f>IF(LEN(PhieuBauCu!$C$3) &gt;0, IF(OR(LEN($B40)=0,LEN(J$1)=0),"",IF(OR($B40=0,$AN40&gt;PhieuBauCu!$C$20),0,IF(SUBSTITUTE(LOWER($B40),J$1,",")=LOWER($B40),1,0))),"")</f>
        <v/>
      </c>
      <c r="K40" s="4" t="str">
        <f>IF(LEN(PhieuBauCu!$C$3) &gt;0, IF(OR(LEN($B40)=0,LEN(K$1)=0),"",IF(OR($B40=0,$AN40&gt;PhieuBauCu!$C$20),0,IF(SUBSTITUTE(LOWER($B40),K$1,",")=LOWER($B40),1,0))),"")</f>
        <v/>
      </c>
      <c r="L40" s="4" t="str">
        <f>IF(LEN(PhieuBauCu!$C$3) &gt;0, IF(OR(LEN($B40)=0,LEN(L$1)=0),"",IF(OR($B40=0,$AN40&gt;PhieuBauCu!$C$20),0,IF(SUBSTITUTE(LOWER($B40),L$1,",")=LOWER($B40),1,0))),"")</f>
        <v/>
      </c>
      <c r="M40" s="4" t="str">
        <f>IF(LEN(PhieuBauCu!$C$3) &gt;0,  IF(OR(LEN($B40)=0,LEN(M$1)=0),"",IF(OR($B40=0,$AN40&gt;PhieuBauCu!$C$20),0,IF(SUBSTITUTE(LOWER($B40),M$1,",")=LOWER($B40),1,0))),"")</f>
        <v/>
      </c>
      <c r="N40" s="4" t="str">
        <f>IF(LEN(PhieuBauCu!$C$3) &gt;0,  IF(OR(LEN($B40)=0,LEN(N$1)=0),"",IF(OR($B40=0,$AN40&gt;PhieuBauCu!$C$20),0,IF(SUBSTITUTE(LOWER($B40),N$1,",")=LOWER($B40),1,0))),"")</f>
        <v/>
      </c>
      <c r="O40" s="4" t="str">
        <f>IF(LEN(PhieuBauCu!$C$3) &gt;0,  IF(OR(LEN($B40)=0,LEN(O$1)=0),"",IF(OR($B40=0,$AN40&gt;PhieuBauCu!$C$20),0,IF(SUBSTITUTE(LOWER($B40),O$1,",")=LOWER($B40),1,0))),"")</f>
        <v/>
      </c>
      <c r="P40" s="4" t="str">
        <f>IF(LEN(PhieuBauCu!$C$3) &gt;0,  IF(OR(LEN($B40)=0,LEN(P$1)=0),"",IF(OR($B40=0,$AN40&gt;PhieuBauCu!$C$20),0,IF(SUBSTITUTE(LOWER($B40),P$1,",")=LOWER($B40),1,0))),"")</f>
        <v/>
      </c>
      <c r="Q40" s="4" t="str">
        <f>IF(LEN(PhieuBauCu!$C$3) &gt;0,  IF(OR(LEN($B40)=0,LEN(Q$1)=0),"",IF(OR($B40=0,$AN40&gt;PhieuBauCu!$C$20),0,IF(SUBSTITUTE(LOWER($B40),Q$1,",")=LOWER($B40),1,0))),"")</f>
        <v/>
      </c>
      <c r="R40" s="4" t="str">
        <f>IF(LEN(PhieuBauCu!$C$3) &gt;0,  IF(OR(LEN($B40)=0,LEN(R$1)=0),"",IF(OR($B40=0,$AN40&gt;PhieuBauCu!$C$20),0,IF(SUBSTITUTE(LOWER($B40),R$1,",")=LOWER($B40),1,0))),"")</f>
        <v/>
      </c>
      <c r="S40" s="4" t="str">
        <f>IF(LEN(PhieuBauCu!$C$3) &gt;0,  IF(OR(LEN($B40)=0,LEN(S$1)=0),"",IF(OR($B40=0,$AN40&gt;PhieuBauCu!$C$20),0,IF(SUBSTITUTE(LOWER($B40),S$1,",")=LOWER($B40),1,0))),"")</f>
        <v/>
      </c>
      <c r="T40" s="4" t="str">
        <f>IF(LEN(PhieuBauCu!$C$3) &gt;0,  IF(OR(LEN($B40)=0,LEN(T$1)=0),"",IF(OR($B40=0,$AN40&gt;PhieuBauCu!$C$20),0,IF(SUBSTITUTE(LOWER($B40),T$1,",")=LOWER($B40),1,0))),"")</f>
        <v/>
      </c>
      <c r="U40" s="10">
        <f t="shared" si="2"/>
        <v>0</v>
      </c>
      <c r="V40" s="29">
        <f>IF(B40=0,0,IF(AND(LEN(B40&gt;0),U40&gt;=1, U40&lt;=PhieuBauCu!$C$20),1,0))</f>
        <v>0</v>
      </c>
      <c r="W40" s="29">
        <f t="shared" si="3"/>
        <v>1</v>
      </c>
      <c r="X40" s="29">
        <f t="shared" si="4"/>
        <v>1</v>
      </c>
      <c r="Y40" s="29">
        <f t="shared" si="5"/>
        <v>1</v>
      </c>
      <c r="Z40" s="29">
        <f t="shared" si="6"/>
        <v>1</v>
      </c>
      <c r="AA40" s="29">
        <f t="shared" si="7"/>
        <v>1</v>
      </c>
      <c r="AB40" s="29">
        <f t="shared" si="8"/>
        <v>1</v>
      </c>
      <c r="AC40" s="29">
        <f t="shared" si="9"/>
        <v>1</v>
      </c>
      <c r="AD40" s="29">
        <f t="shared" si="10"/>
        <v>1</v>
      </c>
      <c r="AE40" s="29">
        <f t="shared" si="11"/>
        <v>1</v>
      </c>
      <c r="AF40" s="29">
        <f t="shared" si="12"/>
        <v>1</v>
      </c>
      <c r="AG40" s="29">
        <f t="shared" si="13"/>
        <v>1</v>
      </c>
      <c r="AH40" s="29">
        <f t="shared" si="14"/>
        <v>0</v>
      </c>
      <c r="AI40" s="29">
        <f t="shared" si="15"/>
        <v>0</v>
      </c>
      <c r="AJ40" s="29">
        <f t="shared" si="16"/>
        <v>0</v>
      </c>
      <c r="AK40" s="29">
        <f t="shared" si="17"/>
        <v>0</v>
      </c>
      <c r="AL40" s="29">
        <f t="shared" si="18"/>
        <v>0</v>
      </c>
      <c r="AM40" s="29">
        <f t="shared" si="19"/>
        <v>0</v>
      </c>
      <c r="AN40" s="29">
        <f t="shared" si="20"/>
        <v>11</v>
      </c>
      <c r="AO40" s="29">
        <f t="shared" si="21"/>
        <v>0</v>
      </c>
    </row>
    <row r="41" spans="1:41" ht="28.5" customHeight="1" x14ac:dyDescent="0.25">
      <c r="A41" s="31">
        <v>37</v>
      </c>
      <c r="B41" s="36"/>
      <c r="C41" s="30" t="str">
        <f t="shared" si="23"/>
        <v/>
      </c>
      <c r="D41" s="4" t="str">
        <f>IF(LEN(PhieuBauCu!$C$3) &gt;0, IF(OR(LEN($B41)=0,LEN(D$1)=0),"",IF(OR($B41=0,$AN41&gt;PhieuBauCu!$C$20),0,IF(SUBSTITUTE(LOWER($B41),D$1,",")=LOWER($B41),1,0))),"")</f>
        <v/>
      </c>
      <c r="E41" s="4" t="str">
        <f>IF(LEN(PhieuBauCu!$C$3) &gt;0, IF(OR(LEN($B41)=0,LEN(E$1)=0),"",IF(OR($B41=0,$AN41&gt;PhieuBauCu!$C$20),0,IF(SUBSTITUTE(LOWER($B41),E$1,",")=LOWER($B41),1,0))),"")</f>
        <v/>
      </c>
      <c r="F41" s="4" t="str">
        <f>IF(LEN(PhieuBauCu!$C$3) &gt;0,  IF(OR(LEN($B41)=0,LEN(F$1)=0),"",IF(OR($B41=0,$AN41&gt;PhieuBauCu!$C$20),0,IF(SUBSTITUTE(LOWER($B41),F$1,",")=LOWER($B41),1,0))),"")</f>
        <v/>
      </c>
      <c r="G41" s="4" t="str">
        <f>IF(LEN(PhieuBauCu!$C$3) &gt;0,  IF(OR(LEN($B41)=0,LEN(G$1)=0),"",IF(OR($B41=0,$AN41&gt;PhieuBauCu!$C$20),0,IF(SUBSTITUTE(LOWER($B41),G$1,",")=LOWER($B41),1,0))),"")</f>
        <v/>
      </c>
      <c r="H41" s="4" t="str">
        <f>IF(LEN(PhieuBauCu!$C$3) &gt;0,  IF(OR(LEN($B41)=0,LEN(H$1)=0),"",IF(OR($B41=0,$AN41&gt;PhieuBauCu!$C$20),0,IF(SUBSTITUTE(LOWER($B41),H$1,",")=LOWER($B41),1,0))),"")</f>
        <v/>
      </c>
      <c r="I41" s="4" t="str">
        <f>IF(LEN(PhieuBauCu!$C$3) &gt;0,  IF(OR(LEN($B41)=0,LEN(I$1)=0),"",IF(OR($B41=0,$AN41&gt;PhieuBauCu!$C$20),0,IF(SUBSTITUTE(LOWER($B41),I$1,",")=LOWER($B41),1,0))),"")</f>
        <v/>
      </c>
      <c r="J41" s="4" t="str">
        <f>IF(LEN(PhieuBauCu!$C$3) &gt;0, IF(OR(LEN($B41)=0,LEN(J$1)=0),"",IF(OR($B41=0,$AN41&gt;PhieuBauCu!$C$20),0,IF(SUBSTITUTE(LOWER($B41),J$1,",")=LOWER($B41),1,0))),"")</f>
        <v/>
      </c>
      <c r="K41" s="4" t="str">
        <f>IF(LEN(PhieuBauCu!$C$3) &gt;0, IF(OR(LEN($B41)=0,LEN(K$1)=0),"",IF(OR($B41=0,$AN41&gt;PhieuBauCu!$C$20),0,IF(SUBSTITUTE(LOWER($B41),K$1,",")=LOWER($B41),1,0))),"")</f>
        <v/>
      </c>
      <c r="L41" s="4" t="str">
        <f>IF(LEN(PhieuBauCu!$C$3) &gt;0, IF(OR(LEN($B41)=0,LEN(L$1)=0),"",IF(OR($B41=0,$AN41&gt;PhieuBauCu!$C$20),0,IF(SUBSTITUTE(LOWER($B41),L$1,",")=LOWER($B41),1,0))),"")</f>
        <v/>
      </c>
      <c r="M41" s="4" t="str">
        <f>IF(LEN(PhieuBauCu!$C$3) &gt;0,  IF(OR(LEN($B41)=0,LEN(M$1)=0),"",IF(OR($B41=0,$AN41&gt;PhieuBauCu!$C$20),0,IF(SUBSTITUTE(LOWER($B41),M$1,",")=LOWER($B41),1,0))),"")</f>
        <v/>
      </c>
      <c r="N41" s="4" t="str">
        <f>IF(LEN(PhieuBauCu!$C$3) &gt;0,  IF(OR(LEN($B41)=0,LEN(N$1)=0),"",IF(OR($B41=0,$AN41&gt;PhieuBauCu!$C$20),0,IF(SUBSTITUTE(LOWER($B41),N$1,",")=LOWER($B41),1,0))),"")</f>
        <v/>
      </c>
      <c r="O41" s="4" t="str">
        <f>IF(LEN(PhieuBauCu!$C$3) &gt;0,  IF(OR(LEN($B41)=0,LEN(O$1)=0),"",IF(OR($B41=0,$AN41&gt;PhieuBauCu!$C$20),0,IF(SUBSTITUTE(LOWER($B41),O$1,",")=LOWER($B41),1,0))),"")</f>
        <v/>
      </c>
      <c r="P41" s="4" t="str">
        <f>IF(LEN(PhieuBauCu!$C$3) &gt;0,  IF(OR(LEN($B41)=0,LEN(P$1)=0),"",IF(OR($B41=0,$AN41&gt;PhieuBauCu!$C$20),0,IF(SUBSTITUTE(LOWER($B41),P$1,",")=LOWER($B41),1,0))),"")</f>
        <v/>
      </c>
      <c r="Q41" s="4" t="str">
        <f>IF(LEN(PhieuBauCu!$C$3) &gt;0,  IF(OR(LEN($B41)=0,LEN(Q$1)=0),"",IF(OR($B41=0,$AN41&gt;PhieuBauCu!$C$20),0,IF(SUBSTITUTE(LOWER($B41),Q$1,",")=LOWER($B41),1,0))),"")</f>
        <v/>
      </c>
      <c r="R41" s="4" t="str">
        <f>IF(LEN(PhieuBauCu!$C$3) &gt;0,  IF(OR(LEN($B41)=0,LEN(R$1)=0),"",IF(OR($B41=0,$AN41&gt;PhieuBauCu!$C$20),0,IF(SUBSTITUTE(LOWER($B41),R$1,",")=LOWER($B41),1,0))),"")</f>
        <v/>
      </c>
      <c r="S41" s="4" t="str">
        <f>IF(LEN(PhieuBauCu!$C$3) &gt;0,  IF(OR(LEN($B41)=0,LEN(S$1)=0),"",IF(OR($B41=0,$AN41&gt;PhieuBauCu!$C$20),0,IF(SUBSTITUTE(LOWER($B41),S$1,",")=LOWER($B41),1,0))),"")</f>
        <v/>
      </c>
      <c r="T41" s="4" t="str">
        <f>IF(LEN(PhieuBauCu!$C$3) &gt;0,  IF(OR(LEN($B41)=0,LEN(T$1)=0),"",IF(OR($B41=0,$AN41&gt;PhieuBauCu!$C$20),0,IF(SUBSTITUTE(LOWER($B41),T$1,",")=LOWER($B41),1,0))),"")</f>
        <v/>
      </c>
      <c r="U41" s="10">
        <f t="shared" si="2"/>
        <v>0</v>
      </c>
      <c r="V41" s="29">
        <f>IF(B41=0,0,IF(AND(LEN(B41&gt;0),U41&gt;=1, U41&lt;=PhieuBauCu!$C$20),1,0))</f>
        <v>0</v>
      </c>
      <c r="W41" s="29">
        <f t="shared" si="3"/>
        <v>1</v>
      </c>
      <c r="X41" s="29">
        <f t="shared" si="4"/>
        <v>1</v>
      </c>
      <c r="Y41" s="29">
        <f t="shared" si="5"/>
        <v>1</v>
      </c>
      <c r="Z41" s="29">
        <f t="shared" si="6"/>
        <v>1</v>
      </c>
      <c r="AA41" s="29">
        <f t="shared" si="7"/>
        <v>1</v>
      </c>
      <c r="AB41" s="29">
        <f t="shared" si="8"/>
        <v>1</v>
      </c>
      <c r="AC41" s="29">
        <f t="shared" si="9"/>
        <v>1</v>
      </c>
      <c r="AD41" s="29">
        <f t="shared" si="10"/>
        <v>1</v>
      </c>
      <c r="AE41" s="29">
        <f t="shared" si="11"/>
        <v>1</v>
      </c>
      <c r="AF41" s="29">
        <f t="shared" si="12"/>
        <v>1</v>
      </c>
      <c r="AG41" s="29">
        <f t="shared" si="13"/>
        <v>1</v>
      </c>
      <c r="AH41" s="29">
        <f t="shared" si="14"/>
        <v>0</v>
      </c>
      <c r="AI41" s="29">
        <f t="shared" si="15"/>
        <v>0</v>
      </c>
      <c r="AJ41" s="29">
        <f t="shared" si="16"/>
        <v>0</v>
      </c>
      <c r="AK41" s="29">
        <f t="shared" si="17"/>
        <v>0</v>
      </c>
      <c r="AL41" s="29">
        <f t="shared" si="18"/>
        <v>0</v>
      </c>
      <c r="AM41" s="29">
        <f t="shared" si="19"/>
        <v>0</v>
      </c>
      <c r="AN41" s="29">
        <f t="shared" si="20"/>
        <v>11</v>
      </c>
      <c r="AO41" s="29">
        <f t="shared" si="21"/>
        <v>0</v>
      </c>
    </row>
    <row r="42" spans="1:41" ht="28.5" customHeight="1" x14ac:dyDescent="0.25">
      <c r="A42" s="31">
        <v>38</v>
      </c>
      <c r="B42" s="36"/>
      <c r="C42" s="30" t="str">
        <f t="shared" si="23"/>
        <v/>
      </c>
      <c r="D42" s="4" t="str">
        <f>IF(LEN(PhieuBauCu!$C$3) &gt;0, IF(OR(LEN($B42)=0,LEN(D$1)=0),"",IF(OR($B42=0,$AN42&gt;PhieuBauCu!$C$20),0,IF(SUBSTITUTE(LOWER($B42),D$1,",")=LOWER($B42),1,0))),"")</f>
        <v/>
      </c>
      <c r="E42" s="4" t="str">
        <f>IF(LEN(PhieuBauCu!$C$3) &gt;0, IF(OR(LEN($B42)=0,LEN(E$1)=0),"",IF(OR($B42=0,$AN42&gt;PhieuBauCu!$C$20),0,IF(SUBSTITUTE(LOWER($B42),E$1,",")=LOWER($B42),1,0))),"")</f>
        <v/>
      </c>
      <c r="F42" s="4" t="str">
        <f>IF(LEN(PhieuBauCu!$C$3) &gt;0,  IF(OR(LEN($B42)=0,LEN(F$1)=0),"",IF(OR($B42=0,$AN42&gt;PhieuBauCu!$C$20),0,IF(SUBSTITUTE(LOWER($B42),F$1,",")=LOWER($B42),1,0))),"")</f>
        <v/>
      </c>
      <c r="G42" s="4" t="str">
        <f>IF(LEN(PhieuBauCu!$C$3) &gt;0,  IF(OR(LEN($B42)=0,LEN(G$1)=0),"",IF(OR($B42=0,$AN42&gt;PhieuBauCu!$C$20),0,IF(SUBSTITUTE(LOWER($B42),G$1,",")=LOWER($B42),1,0))),"")</f>
        <v/>
      </c>
      <c r="H42" s="4" t="str">
        <f>IF(LEN(PhieuBauCu!$C$3) &gt;0,  IF(OR(LEN($B42)=0,LEN(H$1)=0),"",IF(OR($B42=0,$AN42&gt;PhieuBauCu!$C$20),0,IF(SUBSTITUTE(LOWER($B42),H$1,",")=LOWER($B42),1,0))),"")</f>
        <v/>
      </c>
      <c r="I42" s="4" t="str">
        <f>IF(LEN(PhieuBauCu!$C$3) &gt;0,  IF(OR(LEN($B42)=0,LEN(I$1)=0),"",IF(OR($B42=0,$AN42&gt;PhieuBauCu!$C$20),0,IF(SUBSTITUTE(LOWER($B42),I$1,",")=LOWER($B42),1,0))),"")</f>
        <v/>
      </c>
      <c r="J42" s="4" t="str">
        <f>IF(LEN(PhieuBauCu!$C$3) &gt;0, IF(OR(LEN($B42)=0,LEN(J$1)=0),"",IF(OR($B42=0,$AN42&gt;PhieuBauCu!$C$20),0,IF(SUBSTITUTE(LOWER($B42),J$1,",")=LOWER($B42),1,0))),"")</f>
        <v/>
      </c>
      <c r="K42" s="4" t="str">
        <f>IF(LEN(PhieuBauCu!$C$3) &gt;0, IF(OR(LEN($B42)=0,LEN(K$1)=0),"",IF(OR($B42=0,$AN42&gt;PhieuBauCu!$C$20),0,IF(SUBSTITUTE(LOWER($B42),K$1,",")=LOWER($B42),1,0))),"")</f>
        <v/>
      </c>
      <c r="L42" s="4" t="str">
        <f>IF(LEN(PhieuBauCu!$C$3) &gt;0, IF(OR(LEN($B42)=0,LEN(L$1)=0),"",IF(OR($B42=0,$AN42&gt;PhieuBauCu!$C$20),0,IF(SUBSTITUTE(LOWER($B42),L$1,",")=LOWER($B42),1,0))),"")</f>
        <v/>
      </c>
      <c r="M42" s="4" t="str">
        <f>IF(LEN(PhieuBauCu!$C$3) &gt;0,  IF(OR(LEN($B42)=0,LEN(M$1)=0),"",IF(OR($B42=0,$AN42&gt;PhieuBauCu!$C$20),0,IF(SUBSTITUTE(LOWER($B42),M$1,",")=LOWER($B42),1,0))),"")</f>
        <v/>
      </c>
      <c r="N42" s="4" t="str">
        <f>IF(LEN(PhieuBauCu!$C$3) &gt;0,  IF(OR(LEN($B42)=0,LEN(N$1)=0),"",IF(OR($B42=0,$AN42&gt;PhieuBauCu!$C$20),0,IF(SUBSTITUTE(LOWER($B42),N$1,",")=LOWER($B42),1,0))),"")</f>
        <v/>
      </c>
      <c r="O42" s="4" t="str">
        <f>IF(LEN(PhieuBauCu!$C$3) &gt;0,  IF(OR(LEN($B42)=0,LEN(O$1)=0),"",IF(OR($B42=0,$AN42&gt;PhieuBauCu!$C$20),0,IF(SUBSTITUTE(LOWER($B42),O$1,",")=LOWER($B42),1,0))),"")</f>
        <v/>
      </c>
      <c r="P42" s="4" t="str">
        <f>IF(LEN(PhieuBauCu!$C$3) &gt;0,  IF(OR(LEN($B42)=0,LEN(P$1)=0),"",IF(OR($B42=0,$AN42&gt;PhieuBauCu!$C$20),0,IF(SUBSTITUTE(LOWER($B42),P$1,",")=LOWER($B42),1,0))),"")</f>
        <v/>
      </c>
      <c r="Q42" s="4" t="str">
        <f>IF(LEN(PhieuBauCu!$C$3) &gt;0,  IF(OR(LEN($B42)=0,LEN(Q$1)=0),"",IF(OR($B42=0,$AN42&gt;PhieuBauCu!$C$20),0,IF(SUBSTITUTE(LOWER($B42),Q$1,",")=LOWER($B42),1,0))),"")</f>
        <v/>
      </c>
      <c r="R42" s="4" t="str">
        <f>IF(LEN(PhieuBauCu!$C$3) &gt;0,  IF(OR(LEN($B42)=0,LEN(R$1)=0),"",IF(OR($B42=0,$AN42&gt;PhieuBauCu!$C$20),0,IF(SUBSTITUTE(LOWER($B42),R$1,",")=LOWER($B42),1,0))),"")</f>
        <v/>
      </c>
      <c r="S42" s="4" t="str">
        <f>IF(LEN(PhieuBauCu!$C$3) &gt;0,  IF(OR(LEN($B42)=0,LEN(S$1)=0),"",IF(OR($B42=0,$AN42&gt;PhieuBauCu!$C$20),0,IF(SUBSTITUTE(LOWER($B42),S$1,",")=LOWER($B42),1,0))),"")</f>
        <v/>
      </c>
      <c r="T42" s="4" t="str">
        <f>IF(LEN(PhieuBauCu!$C$3) &gt;0,  IF(OR(LEN($B42)=0,LEN(T$1)=0),"",IF(OR($B42=0,$AN42&gt;PhieuBauCu!$C$20),0,IF(SUBSTITUTE(LOWER($B42),T$1,",")=LOWER($B42),1,0))),"")</f>
        <v/>
      </c>
      <c r="U42" s="10">
        <f t="shared" si="2"/>
        <v>0</v>
      </c>
      <c r="V42" s="29">
        <f>IF(B42=0,0,IF(AND(LEN(B42&gt;0),U42&gt;=1, U42&lt;=PhieuBauCu!$C$20),1,0))</f>
        <v>0</v>
      </c>
      <c r="W42" s="29">
        <f t="shared" si="3"/>
        <v>1</v>
      </c>
      <c r="X42" s="29">
        <f t="shared" si="4"/>
        <v>1</v>
      </c>
      <c r="Y42" s="29">
        <f t="shared" si="5"/>
        <v>1</v>
      </c>
      <c r="Z42" s="29">
        <f t="shared" si="6"/>
        <v>1</v>
      </c>
      <c r="AA42" s="29">
        <f t="shared" si="7"/>
        <v>1</v>
      </c>
      <c r="AB42" s="29">
        <f t="shared" si="8"/>
        <v>1</v>
      </c>
      <c r="AC42" s="29">
        <f t="shared" si="9"/>
        <v>1</v>
      </c>
      <c r="AD42" s="29">
        <f t="shared" si="10"/>
        <v>1</v>
      </c>
      <c r="AE42" s="29">
        <f t="shared" si="11"/>
        <v>1</v>
      </c>
      <c r="AF42" s="29">
        <f t="shared" si="12"/>
        <v>1</v>
      </c>
      <c r="AG42" s="29">
        <f t="shared" si="13"/>
        <v>1</v>
      </c>
      <c r="AH42" s="29">
        <f t="shared" si="14"/>
        <v>0</v>
      </c>
      <c r="AI42" s="29">
        <f t="shared" si="15"/>
        <v>0</v>
      </c>
      <c r="AJ42" s="29">
        <f t="shared" si="16"/>
        <v>0</v>
      </c>
      <c r="AK42" s="29">
        <f t="shared" si="17"/>
        <v>0</v>
      </c>
      <c r="AL42" s="29">
        <f t="shared" si="18"/>
        <v>0</v>
      </c>
      <c r="AM42" s="29">
        <f t="shared" si="19"/>
        <v>0</v>
      </c>
      <c r="AN42" s="29">
        <f t="shared" si="20"/>
        <v>11</v>
      </c>
      <c r="AO42" s="29">
        <f t="shared" si="21"/>
        <v>0</v>
      </c>
    </row>
    <row r="43" spans="1:41" ht="28.5" customHeight="1" x14ac:dyDescent="0.25">
      <c r="A43" s="31">
        <v>39</v>
      </c>
      <c r="B43" s="36"/>
      <c r="C43" s="30" t="str">
        <f t="shared" si="23"/>
        <v/>
      </c>
      <c r="D43" s="4" t="str">
        <f>IF(LEN(PhieuBauCu!$C$3) &gt;0, IF(OR(LEN($B43)=0,LEN(D$1)=0),"",IF(OR($B43=0,$AN43&gt;PhieuBauCu!$C$20),0,IF(SUBSTITUTE(LOWER($B43),D$1,",")=LOWER($B43),1,0))),"")</f>
        <v/>
      </c>
      <c r="E43" s="4" t="str">
        <f>IF(LEN(PhieuBauCu!$C$3) &gt;0, IF(OR(LEN($B43)=0,LEN(E$1)=0),"",IF(OR($B43=0,$AN43&gt;PhieuBauCu!$C$20),0,IF(SUBSTITUTE(LOWER($B43),E$1,",")=LOWER($B43),1,0))),"")</f>
        <v/>
      </c>
      <c r="F43" s="4" t="str">
        <f>IF(LEN(PhieuBauCu!$C$3) &gt;0,  IF(OR(LEN($B43)=0,LEN(F$1)=0),"",IF(OR($B43=0,$AN43&gt;PhieuBauCu!$C$20),0,IF(SUBSTITUTE(LOWER($B43),F$1,",")=LOWER($B43),1,0))),"")</f>
        <v/>
      </c>
      <c r="G43" s="4" t="str">
        <f>IF(LEN(PhieuBauCu!$C$3) &gt;0,  IF(OR(LEN($B43)=0,LEN(G$1)=0),"",IF(OR($B43=0,$AN43&gt;PhieuBauCu!$C$20),0,IF(SUBSTITUTE(LOWER($B43),G$1,",")=LOWER($B43),1,0))),"")</f>
        <v/>
      </c>
      <c r="H43" s="4" t="str">
        <f>IF(LEN(PhieuBauCu!$C$3) &gt;0,  IF(OR(LEN($B43)=0,LEN(H$1)=0),"",IF(OR($B43=0,$AN43&gt;PhieuBauCu!$C$20),0,IF(SUBSTITUTE(LOWER($B43),H$1,",")=LOWER($B43),1,0))),"")</f>
        <v/>
      </c>
      <c r="I43" s="4" t="str">
        <f>IF(LEN(PhieuBauCu!$C$3) &gt;0,  IF(OR(LEN($B43)=0,LEN(I$1)=0),"",IF(OR($B43=0,$AN43&gt;PhieuBauCu!$C$20),0,IF(SUBSTITUTE(LOWER($B43),I$1,",")=LOWER($B43),1,0))),"")</f>
        <v/>
      </c>
      <c r="J43" s="4" t="str">
        <f>IF(LEN(PhieuBauCu!$C$3) &gt;0, IF(OR(LEN($B43)=0,LEN(J$1)=0),"",IF(OR($B43=0,$AN43&gt;PhieuBauCu!$C$20),0,IF(SUBSTITUTE(LOWER($B43),J$1,",")=LOWER($B43),1,0))),"")</f>
        <v/>
      </c>
      <c r="K43" s="4" t="str">
        <f>IF(LEN(PhieuBauCu!$C$3) &gt;0, IF(OR(LEN($B43)=0,LEN(K$1)=0),"",IF(OR($B43=0,$AN43&gt;PhieuBauCu!$C$20),0,IF(SUBSTITUTE(LOWER($B43),K$1,",")=LOWER($B43),1,0))),"")</f>
        <v/>
      </c>
      <c r="L43" s="4" t="str">
        <f>IF(LEN(PhieuBauCu!$C$3) &gt;0, IF(OR(LEN($B43)=0,LEN(L$1)=0),"",IF(OR($B43=0,$AN43&gt;PhieuBauCu!$C$20),0,IF(SUBSTITUTE(LOWER($B43),L$1,",")=LOWER($B43),1,0))),"")</f>
        <v/>
      </c>
      <c r="M43" s="4" t="str">
        <f>IF(LEN(PhieuBauCu!$C$3) &gt;0,  IF(OR(LEN($B43)=0,LEN(M$1)=0),"",IF(OR($B43=0,$AN43&gt;PhieuBauCu!$C$20),0,IF(SUBSTITUTE(LOWER($B43),M$1,",")=LOWER($B43),1,0))),"")</f>
        <v/>
      </c>
      <c r="N43" s="4" t="str">
        <f>IF(LEN(PhieuBauCu!$C$3) &gt;0,  IF(OR(LEN($B43)=0,LEN(N$1)=0),"",IF(OR($B43=0,$AN43&gt;PhieuBauCu!$C$20),0,IF(SUBSTITUTE(LOWER($B43),N$1,",")=LOWER($B43),1,0))),"")</f>
        <v/>
      </c>
      <c r="O43" s="4" t="str">
        <f>IF(LEN(PhieuBauCu!$C$3) &gt;0,  IF(OR(LEN($B43)=0,LEN(O$1)=0),"",IF(OR($B43=0,$AN43&gt;PhieuBauCu!$C$20),0,IF(SUBSTITUTE(LOWER($B43),O$1,",")=LOWER($B43),1,0))),"")</f>
        <v/>
      </c>
      <c r="P43" s="4" t="str">
        <f>IF(LEN(PhieuBauCu!$C$3) &gt;0,  IF(OR(LEN($B43)=0,LEN(P$1)=0),"",IF(OR($B43=0,$AN43&gt;PhieuBauCu!$C$20),0,IF(SUBSTITUTE(LOWER($B43),P$1,",")=LOWER($B43),1,0))),"")</f>
        <v/>
      </c>
      <c r="Q43" s="4" t="str">
        <f>IF(LEN(PhieuBauCu!$C$3) &gt;0,  IF(OR(LEN($B43)=0,LEN(Q$1)=0),"",IF(OR($B43=0,$AN43&gt;PhieuBauCu!$C$20),0,IF(SUBSTITUTE(LOWER($B43),Q$1,",")=LOWER($B43),1,0))),"")</f>
        <v/>
      </c>
      <c r="R43" s="4" t="str">
        <f>IF(LEN(PhieuBauCu!$C$3) &gt;0,  IF(OR(LEN($B43)=0,LEN(R$1)=0),"",IF(OR($B43=0,$AN43&gt;PhieuBauCu!$C$20),0,IF(SUBSTITUTE(LOWER($B43),R$1,",")=LOWER($B43),1,0))),"")</f>
        <v/>
      </c>
      <c r="S43" s="4" t="str">
        <f>IF(LEN(PhieuBauCu!$C$3) &gt;0,  IF(OR(LEN($B43)=0,LEN(S$1)=0),"",IF(OR($B43=0,$AN43&gt;PhieuBauCu!$C$20),0,IF(SUBSTITUTE(LOWER($B43),S$1,",")=LOWER($B43),1,0))),"")</f>
        <v/>
      </c>
      <c r="T43" s="4" t="str">
        <f>IF(LEN(PhieuBauCu!$C$3) &gt;0,  IF(OR(LEN($B43)=0,LEN(T$1)=0),"",IF(OR($B43=0,$AN43&gt;PhieuBauCu!$C$20),0,IF(SUBSTITUTE(LOWER($B43),T$1,",")=LOWER($B43),1,0))),"")</f>
        <v/>
      </c>
      <c r="U43" s="10">
        <f t="shared" si="2"/>
        <v>0</v>
      </c>
      <c r="V43" s="29">
        <f>IF(B43=0,0,IF(AND(LEN(B43&gt;0),U43&gt;=1, U43&lt;=PhieuBauCu!$C$20),1,0))</f>
        <v>0</v>
      </c>
      <c r="W43" s="29">
        <f t="shared" si="3"/>
        <v>1</v>
      </c>
      <c r="X43" s="29">
        <f t="shared" si="4"/>
        <v>1</v>
      </c>
      <c r="Y43" s="29">
        <f t="shared" si="5"/>
        <v>1</v>
      </c>
      <c r="Z43" s="29">
        <f t="shared" si="6"/>
        <v>1</v>
      </c>
      <c r="AA43" s="29">
        <f t="shared" si="7"/>
        <v>1</v>
      </c>
      <c r="AB43" s="29">
        <f t="shared" si="8"/>
        <v>1</v>
      </c>
      <c r="AC43" s="29">
        <f t="shared" si="9"/>
        <v>1</v>
      </c>
      <c r="AD43" s="29">
        <f t="shared" si="10"/>
        <v>1</v>
      </c>
      <c r="AE43" s="29">
        <f t="shared" si="11"/>
        <v>1</v>
      </c>
      <c r="AF43" s="29">
        <f t="shared" si="12"/>
        <v>1</v>
      </c>
      <c r="AG43" s="29">
        <f t="shared" si="13"/>
        <v>1</v>
      </c>
      <c r="AH43" s="29">
        <f t="shared" si="14"/>
        <v>0</v>
      </c>
      <c r="AI43" s="29">
        <f t="shared" si="15"/>
        <v>0</v>
      </c>
      <c r="AJ43" s="29">
        <f t="shared" si="16"/>
        <v>0</v>
      </c>
      <c r="AK43" s="29">
        <f t="shared" si="17"/>
        <v>0</v>
      </c>
      <c r="AL43" s="29">
        <f t="shared" si="18"/>
        <v>0</v>
      </c>
      <c r="AM43" s="29">
        <f t="shared" si="19"/>
        <v>0</v>
      </c>
      <c r="AN43" s="29">
        <f t="shared" si="20"/>
        <v>11</v>
      </c>
      <c r="AO43" s="29">
        <f t="shared" si="21"/>
        <v>0</v>
      </c>
    </row>
    <row r="44" spans="1:41" ht="28.5" customHeight="1" x14ac:dyDescent="0.25">
      <c r="A44" s="31">
        <v>40</v>
      </c>
      <c r="B44" s="36"/>
      <c r="C44" s="30" t="str">
        <f t="shared" si="23"/>
        <v/>
      </c>
      <c r="D44" s="4" t="str">
        <f>IF(LEN(PhieuBauCu!$C$3) &gt;0, IF(OR(LEN($B44)=0,LEN(D$1)=0),"",IF(OR($B44=0,$AN44&gt;PhieuBauCu!$C$20),0,IF(SUBSTITUTE(LOWER($B44),D$1,",")=LOWER($B44),1,0))),"")</f>
        <v/>
      </c>
      <c r="E44" s="4" t="str">
        <f>IF(LEN(PhieuBauCu!$C$3) &gt;0, IF(OR(LEN($B44)=0,LEN(E$1)=0),"",IF(OR($B44=0,$AN44&gt;PhieuBauCu!$C$20),0,IF(SUBSTITUTE(LOWER($B44),E$1,",")=LOWER($B44),1,0))),"")</f>
        <v/>
      </c>
      <c r="F44" s="4" t="str">
        <f>IF(LEN(PhieuBauCu!$C$3) &gt;0,  IF(OR(LEN($B44)=0,LEN(F$1)=0),"",IF(OR($B44=0,$AN44&gt;PhieuBauCu!$C$20),0,IF(SUBSTITUTE(LOWER($B44),F$1,",")=LOWER($B44),1,0))),"")</f>
        <v/>
      </c>
      <c r="G44" s="4" t="str">
        <f>IF(LEN(PhieuBauCu!$C$3) &gt;0,  IF(OR(LEN($B44)=0,LEN(G$1)=0),"",IF(OR($B44=0,$AN44&gt;PhieuBauCu!$C$20),0,IF(SUBSTITUTE(LOWER($B44),G$1,",")=LOWER($B44),1,0))),"")</f>
        <v/>
      </c>
      <c r="H44" s="4" t="str">
        <f>IF(LEN(PhieuBauCu!$C$3) &gt;0,  IF(OR(LEN($B44)=0,LEN(H$1)=0),"",IF(OR($B44=0,$AN44&gt;PhieuBauCu!$C$20),0,IF(SUBSTITUTE(LOWER($B44),H$1,",")=LOWER($B44),1,0))),"")</f>
        <v/>
      </c>
      <c r="I44" s="4" t="str">
        <f>IF(LEN(PhieuBauCu!$C$3) &gt;0,  IF(OR(LEN($B44)=0,LEN(I$1)=0),"",IF(OR($B44=0,$AN44&gt;PhieuBauCu!$C$20),0,IF(SUBSTITUTE(LOWER($B44),I$1,",")=LOWER($B44),1,0))),"")</f>
        <v/>
      </c>
      <c r="J44" s="4" t="str">
        <f>IF(LEN(PhieuBauCu!$C$3) &gt;0, IF(OR(LEN($B44)=0,LEN(J$1)=0),"",IF(OR($B44=0,$AN44&gt;PhieuBauCu!$C$20),0,IF(SUBSTITUTE(LOWER($B44),J$1,",")=LOWER($B44),1,0))),"")</f>
        <v/>
      </c>
      <c r="K44" s="4" t="str">
        <f>IF(LEN(PhieuBauCu!$C$3) &gt;0, IF(OR(LEN($B44)=0,LEN(K$1)=0),"",IF(OR($B44=0,$AN44&gt;PhieuBauCu!$C$20),0,IF(SUBSTITUTE(LOWER($B44),K$1,",")=LOWER($B44),1,0))),"")</f>
        <v/>
      </c>
      <c r="L44" s="4" t="str">
        <f>IF(LEN(PhieuBauCu!$C$3) &gt;0, IF(OR(LEN($B44)=0,LEN(L$1)=0),"",IF(OR($B44=0,$AN44&gt;PhieuBauCu!$C$20),0,IF(SUBSTITUTE(LOWER($B44),L$1,",")=LOWER($B44),1,0))),"")</f>
        <v/>
      </c>
      <c r="M44" s="4" t="str">
        <f>IF(LEN(PhieuBauCu!$C$3) &gt;0,  IF(OR(LEN($B44)=0,LEN(M$1)=0),"",IF(OR($B44=0,$AN44&gt;PhieuBauCu!$C$20),0,IF(SUBSTITUTE(LOWER($B44),M$1,",")=LOWER($B44),1,0))),"")</f>
        <v/>
      </c>
      <c r="N44" s="4" t="str">
        <f>IF(LEN(PhieuBauCu!$C$3) &gt;0,  IF(OR(LEN($B44)=0,LEN(N$1)=0),"",IF(OR($B44=0,$AN44&gt;PhieuBauCu!$C$20),0,IF(SUBSTITUTE(LOWER($B44),N$1,",")=LOWER($B44),1,0))),"")</f>
        <v/>
      </c>
      <c r="O44" s="4" t="str">
        <f>IF(LEN(PhieuBauCu!$C$3) &gt;0,  IF(OR(LEN($B44)=0,LEN(O$1)=0),"",IF(OR($B44=0,$AN44&gt;PhieuBauCu!$C$20),0,IF(SUBSTITUTE(LOWER($B44),O$1,",")=LOWER($B44),1,0))),"")</f>
        <v/>
      </c>
      <c r="P44" s="4" t="str">
        <f>IF(LEN(PhieuBauCu!$C$3) &gt;0,  IF(OR(LEN($B44)=0,LEN(P$1)=0),"",IF(OR($B44=0,$AN44&gt;PhieuBauCu!$C$20),0,IF(SUBSTITUTE(LOWER($B44),P$1,",")=LOWER($B44),1,0))),"")</f>
        <v/>
      </c>
      <c r="Q44" s="4" t="str">
        <f>IF(LEN(PhieuBauCu!$C$3) &gt;0,  IF(OR(LEN($B44)=0,LEN(Q$1)=0),"",IF(OR($B44=0,$AN44&gt;PhieuBauCu!$C$20),0,IF(SUBSTITUTE(LOWER($B44),Q$1,",")=LOWER($B44),1,0))),"")</f>
        <v/>
      </c>
      <c r="R44" s="4" t="str">
        <f>IF(LEN(PhieuBauCu!$C$3) &gt;0,  IF(OR(LEN($B44)=0,LEN(R$1)=0),"",IF(OR($B44=0,$AN44&gt;PhieuBauCu!$C$20),0,IF(SUBSTITUTE(LOWER($B44),R$1,",")=LOWER($B44),1,0))),"")</f>
        <v/>
      </c>
      <c r="S44" s="4" t="str">
        <f>IF(LEN(PhieuBauCu!$C$3) &gt;0,  IF(OR(LEN($B44)=0,LEN(S$1)=0),"",IF(OR($B44=0,$AN44&gt;PhieuBauCu!$C$20),0,IF(SUBSTITUTE(LOWER($B44),S$1,",")=LOWER($B44),1,0))),"")</f>
        <v/>
      </c>
      <c r="T44" s="4" t="str">
        <f>IF(LEN(PhieuBauCu!$C$3) &gt;0,  IF(OR(LEN($B44)=0,LEN(T$1)=0),"",IF(OR($B44=0,$AN44&gt;PhieuBauCu!$C$20),0,IF(SUBSTITUTE(LOWER($B44),T$1,",")=LOWER($B44),1,0))),"")</f>
        <v/>
      </c>
      <c r="U44" s="10">
        <f t="shared" si="2"/>
        <v>0</v>
      </c>
      <c r="V44" s="29">
        <f>IF(B44=0,0,IF(AND(LEN(B44&gt;0),U44&gt;=1, U44&lt;=PhieuBauCu!$C$20),1,0))</f>
        <v>0</v>
      </c>
      <c r="W44" s="29">
        <f t="shared" si="3"/>
        <v>1</v>
      </c>
      <c r="X44" s="29">
        <f t="shared" si="4"/>
        <v>1</v>
      </c>
      <c r="Y44" s="29">
        <f t="shared" si="5"/>
        <v>1</v>
      </c>
      <c r="Z44" s="29">
        <f t="shared" si="6"/>
        <v>1</v>
      </c>
      <c r="AA44" s="29">
        <f t="shared" si="7"/>
        <v>1</v>
      </c>
      <c r="AB44" s="29">
        <f t="shared" si="8"/>
        <v>1</v>
      </c>
      <c r="AC44" s="29">
        <f t="shared" si="9"/>
        <v>1</v>
      </c>
      <c r="AD44" s="29">
        <f t="shared" si="10"/>
        <v>1</v>
      </c>
      <c r="AE44" s="29">
        <f t="shared" si="11"/>
        <v>1</v>
      </c>
      <c r="AF44" s="29">
        <f t="shared" si="12"/>
        <v>1</v>
      </c>
      <c r="AG44" s="29">
        <f t="shared" si="13"/>
        <v>1</v>
      </c>
      <c r="AH44" s="29">
        <f t="shared" si="14"/>
        <v>0</v>
      </c>
      <c r="AI44" s="29">
        <f t="shared" si="15"/>
        <v>0</v>
      </c>
      <c r="AJ44" s="29">
        <f t="shared" si="16"/>
        <v>0</v>
      </c>
      <c r="AK44" s="29">
        <f t="shared" si="17"/>
        <v>0</v>
      </c>
      <c r="AL44" s="29">
        <f t="shared" si="18"/>
        <v>0</v>
      </c>
      <c r="AM44" s="29">
        <f t="shared" si="19"/>
        <v>0</v>
      </c>
      <c r="AN44" s="29">
        <f t="shared" si="20"/>
        <v>11</v>
      </c>
      <c r="AO44" s="29">
        <f t="shared" si="21"/>
        <v>0</v>
      </c>
    </row>
    <row r="45" spans="1:41" ht="28.5" customHeight="1" x14ac:dyDescent="0.25">
      <c r="A45" s="31">
        <v>41</v>
      </c>
      <c r="B45" s="36"/>
      <c r="C45" s="30" t="str">
        <f t="shared" si="23"/>
        <v/>
      </c>
      <c r="D45" s="4" t="str">
        <f>IF(LEN(PhieuBauCu!$C$3) &gt;0, IF(OR(LEN($B45)=0,LEN(D$1)=0),"",IF(OR($B45=0,$AN45&gt;PhieuBauCu!$C$20),0,IF(SUBSTITUTE(LOWER($B45),D$1,",")=LOWER($B45),1,0))),"")</f>
        <v/>
      </c>
      <c r="E45" s="4" t="str">
        <f>IF(LEN(PhieuBauCu!$C$3) &gt;0, IF(OR(LEN($B45)=0,LEN(E$1)=0),"",IF(OR($B45=0,$AN45&gt;PhieuBauCu!$C$20),0,IF(SUBSTITUTE(LOWER($B45),E$1,",")=LOWER($B45),1,0))),"")</f>
        <v/>
      </c>
      <c r="F45" s="4" t="str">
        <f>IF(LEN(PhieuBauCu!$C$3) &gt;0,  IF(OR(LEN($B45)=0,LEN(F$1)=0),"",IF(OR($B45=0,$AN45&gt;PhieuBauCu!$C$20),0,IF(SUBSTITUTE(LOWER($B45),F$1,",")=LOWER($B45),1,0))),"")</f>
        <v/>
      </c>
      <c r="G45" s="4" t="str">
        <f>IF(LEN(PhieuBauCu!$C$3) &gt;0,  IF(OR(LEN($B45)=0,LEN(G$1)=0),"",IF(OR($B45=0,$AN45&gt;PhieuBauCu!$C$20),0,IF(SUBSTITUTE(LOWER($B45),G$1,",")=LOWER($B45),1,0))),"")</f>
        <v/>
      </c>
      <c r="H45" s="4" t="str">
        <f>IF(LEN(PhieuBauCu!$C$3) &gt;0,  IF(OR(LEN($B45)=0,LEN(H$1)=0),"",IF(OR($B45=0,$AN45&gt;PhieuBauCu!$C$20),0,IF(SUBSTITUTE(LOWER($B45),H$1,",")=LOWER($B45),1,0))),"")</f>
        <v/>
      </c>
      <c r="I45" s="4" t="str">
        <f>IF(LEN(PhieuBauCu!$C$3) &gt;0,  IF(OR(LEN($B45)=0,LEN(I$1)=0),"",IF(OR($B45=0,$AN45&gt;PhieuBauCu!$C$20),0,IF(SUBSTITUTE(LOWER($B45),I$1,",")=LOWER($B45),1,0))),"")</f>
        <v/>
      </c>
      <c r="J45" s="4" t="str">
        <f>IF(LEN(PhieuBauCu!$C$3) &gt;0, IF(OR(LEN($B45)=0,LEN(J$1)=0),"",IF(OR($B45=0,$AN45&gt;PhieuBauCu!$C$20),0,IF(SUBSTITUTE(LOWER($B45),J$1,",")=LOWER($B45),1,0))),"")</f>
        <v/>
      </c>
      <c r="K45" s="4" t="str">
        <f>IF(LEN(PhieuBauCu!$C$3) &gt;0, IF(OR(LEN($B45)=0,LEN(K$1)=0),"",IF(OR($B45=0,$AN45&gt;PhieuBauCu!$C$20),0,IF(SUBSTITUTE(LOWER($B45),K$1,",")=LOWER($B45),1,0))),"")</f>
        <v/>
      </c>
      <c r="L45" s="4" t="str">
        <f>IF(LEN(PhieuBauCu!$C$3) &gt;0, IF(OR(LEN($B45)=0,LEN(L$1)=0),"",IF(OR($B45=0,$AN45&gt;PhieuBauCu!$C$20),0,IF(SUBSTITUTE(LOWER($B45),L$1,",")=LOWER($B45),1,0))),"")</f>
        <v/>
      </c>
      <c r="M45" s="4" t="str">
        <f>IF(LEN(PhieuBauCu!$C$3) &gt;0,  IF(OR(LEN($B45)=0,LEN(M$1)=0),"",IF(OR($B45=0,$AN45&gt;PhieuBauCu!$C$20),0,IF(SUBSTITUTE(LOWER($B45),M$1,",")=LOWER($B45),1,0))),"")</f>
        <v/>
      </c>
      <c r="N45" s="4" t="str">
        <f>IF(LEN(PhieuBauCu!$C$3) &gt;0,  IF(OR(LEN($B45)=0,LEN(N$1)=0),"",IF(OR($B45=0,$AN45&gt;PhieuBauCu!$C$20),0,IF(SUBSTITUTE(LOWER($B45),N$1,",")=LOWER($B45),1,0))),"")</f>
        <v/>
      </c>
      <c r="O45" s="4" t="str">
        <f>IF(LEN(PhieuBauCu!$C$3) &gt;0,  IF(OR(LEN($B45)=0,LEN(O$1)=0),"",IF(OR($B45=0,$AN45&gt;PhieuBauCu!$C$20),0,IF(SUBSTITUTE(LOWER($B45),O$1,",")=LOWER($B45),1,0))),"")</f>
        <v/>
      </c>
      <c r="P45" s="4" t="str">
        <f>IF(LEN(PhieuBauCu!$C$3) &gt;0,  IF(OR(LEN($B45)=0,LEN(P$1)=0),"",IF(OR($B45=0,$AN45&gt;PhieuBauCu!$C$20),0,IF(SUBSTITUTE(LOWER($B45),P$1,",")=LOWER($B45),1,0))),"")</f>
        <v/>
      </c>
      <c r="Q45" s="4" t="str">
        <f>IF(LEN(PhieuBauCu!$C$3) &gt;0,  IF(OR(LEN($B45)=0,LEN(Q$1)=0),"",IF(OR($B45=0,$AN45&gt;PhieuBauCu!$C$20),0,IF(SUBSTITUTE(LOWER($B45),Q$1,",")=LOWER($B45),1,0))),"")</f>
        <v/>
      </c>
      <c r="R45" s="4" t="str">
        <f>IF(LEN(PhieuBauCu!$C$3) &gt;0,  IF(OR(LEN($B45)=0,LEN(R$1)=0),"",IF(OR($B45=0,$AN45&gt;PhieuBauCu!$C$20),0,IF(SUBSTITUTE(LOWER($B45),R$1,",")=LOWER($B45),1,0))),"")</f>
        <v/>
      </c>
      <c r="S45" s="4" t="str">
        <f>IF(LEN(PhieuBauCu!$C$3) &gt;0,  IF(OR(LEN($B45)=0,LEN(S$1)=0),"",IF(OR($B45=0,$AN45&gt;PhieuBauCu!$C$20),0,IF(SUBSTITUTE(LOWER($B45),S$1,",")=LOWER($B45),1,0))),"")</f>
        <v/>
      </c>
      <c r="T45" s="4" t="str">
        <f>IF(LEN(PhieuBauCu!$C$3) &gt;0,  IF(OR(LEN($B45)=0,LEN(T$1)=0),"",IF(OR($B45=0,$AN45&gt;PhieuBauCu!$C$20),0,IF(SUBSTITUTE(LOWER($B45),T$1,",")=LOWER($B45),1,0))),"")</f>
        <v/>
      </c>
      <c r="U45" s="10">
        <f t="shared" si="2"/>
        <v>0</v>
      </c>
      <c r="V45" s="29">
        <f>IF(B45=0,0,IF(AND(LEN(B45&gt;0),U45&gt;=1, U45&lt;=PhieuBauCu!$C$20),1,0))</f>
        <v>0</v>
      </c>
      <c r="W45" s="29">
        <f t="shared" si="3"/>
        <v>1</v>
      </c>
      <c r="X45" s="29">
        <f t="shared" si="4"/>
        <v>1</v>
      </c>
      <c r="Y45" s="29">
        <f t="shared" si="5"/>
        <v>1</v>
      </c>
      <c r="Z45" s="29">
        <f t="shared" si="6"/>
        <v>1</v>
      </c>
      <c r="AA45" s="29">
        <f t="shared" si="7"/>
        <v>1</v>
      </c>
      <c r="AB45" s="29">
        <f t="shared" si="8"/>
        <v>1</v>
      </c>
      <c r="AC45" s="29">
        <f t="shared" si="9"/>
        <v>1</v>
      </c>
      <c r="AD45" s="29">
        <f t="shared" si="10"/>
        <v>1</v>
      </c>
      <c r="AE45" s="29">
        <f t="shared" si="11"/>
        <v>1</v>
      </c>
      <c r="AF45" s="29">
        <f t="shared" si="12"/>
        <v>1</v>
      </c>
      <c r="AG45" s="29">
        <f t="shared" si="13"/>
        <v>1</v>
      </c>
      <c r="AH45" s="29">
        <f t="shared" si="14"/>
        <v>0</v>
      </c>
      <c r="AI45" s="29">
        <f t="shared" si="15"/>
        <v>0</v>
      </c>
      <c r="AJ45" s="29">
        <f t="shared" si="16"/>
        <v>0</v>
      </c>
      <c r="AK45" s="29">
        <f t="shared" si="17"/>
        <v>0</v>
      </c>
      <c r="AL45" s="29">
        <f t="shared" si="18"/>
        <v>0</v>
      </c>
      <c r="AM45" s="29">
        <f t="shared" si="19"/>
        <v>0</v>
      </c>
      <c r="AN45" s="29">
        <f t="shared" si="20"/>
        <v>11</v>
      </c>
      <c r="AO45" s="29">
        <f t="shared" si="21"/>
        <v>0</v>
      </c>
    </row>
    <row r="46" spans="1:41" ht="28.5" customHeight="1" x14ac:dyDescent="0.25">
      <c r="A46" s="31">
        <v>42</v>
      </c>
      <c r="B46" s="36"/>
      <c r="C46" s="30" t="str">
        <f t="shared" si="23"/>
        <v/>
      </c>
      <c r="D46" s="4" t="str">
        <f>IF(LEN(PhieuBauCu!$C$3) &gt;0, IF(OR(LEN($B46)=0,LEN(D$1)=0),"",IF(OR($B46=0,$AN46&gt;PhieuBauCu!$C$20),0,IF(SUBSTITUTE(LOWER($B46),D$1,",")=LOWER($B46),1,0))),"")</f>
        <v/>
      </c>
      <c r="E46" s="4" t="str">
        <f>IF(LEN(PhieuBauCu!$C$3) &gt;0, IF(OR(LEN($B46)=0,LEN(E$1)=0),"",IF(OR($B46=0,$AN46&gt;PhieuBauCu!$C$20),0,IF(SUBSTITUTE(LOWER($B46),E$1,",")=LOWER($B46),1,0))),"")</f>
        <v/>
      </c>
      <c r="F46" s="4" t="str">
        <f>IF(LEN(PhieuBauCu!$C$3) &gt;0,  IF(OR(LEN($B46)=0,LEN(F$1)=0),"",IF(OR($B46=0,$AN46&gt;PhieuBauCu!$C$20),0,IF(SUBSTITUTE(LOWER($B46),F$1,",")=LOWER($B46),1,0))),"")</f>
        <v/>
      </c>
      <c r="G46" s="4" t="str">
        <f>IF(LEN(PhieuBauCu!$C$3) &gt;0,  IF(OR(LEN($B46)=0,LEN(G$1)=0),"",IF(OR($B46=0,$AN46&gt;PhieuBauCu!$C$20),0,IF(SUBSTITUTE(LOWER($B46),G$1,",")=LOWER($B46),1,0))),"")</f>
        <v/>
      </c>
      <c r="H46" s="4" t="str">
        <f>IF(LEN(PhieuBauCu!$C$3) &gt;0,  IF(OR(LEN($B46)=0,LEN(H$1)=0),"",IF(OR($B46=0,$AN46&gt;PhieuBauCu!$C$20),0,IF(SUBSTITUTE(LOWER($B46),H$1,",")=LOWER($B46),1,0))),"")</f>
        <v/>
      </c>
      <c r="I46" s="4" t="str">
        <f>IF(LEN(PhieuBauCu!$C$3) &gt;0,  IF(OR(LEN($B46)=0,LEN(I$1)=0),"",IF(OR($B46=0,$AN46&gt;PhieuBauCu!$C$20),0,IF(SUBSTITUTE(LOWER($B46),I$1,",")=LOWER($B46),1,0))),"")</f>
        <v/>
      </c>
      <c r="J46" s="4" t="str">
        <f>IF(LEN(PhieuBauCu!$C$3) &gt;0, IF(OR(LEN($B46)=0,LEN(J$1)=0),"",IF(OR($B46=0,$AN46&gt;PhieuBauCu!$C$20),0,IF(SUBSTITUTE(LOWER($B46),J$1,",")=LOWER($B46),1,0))),"")</f>
        <v/>
      </c>
      <c r="K46" s="4" t="str">
        <f>IF(LEN(PhieuBauCu!$C$3) &gt;0, IF(OR(LEN($B46)=0,LEN(K$1)=0),"",IF(OR($B46=0,$AN46&gt;PhieuBauCu!$C$20),0,IF(SUBSTITUTE(LOWER($B46),K$1,",")=LOWER($B46),1,0))),"")</f>
        <v/>
      </c>
      <c r="L46" s="4" t="str">
        <f>IF(LEN(PhieuBauCu!$C$3) &gt;0, IF(OR(LEN($B46)=0,LEN(L$1)=0),"",IF(OR($B46=0,$AN46&gt;PhieuBauCu!$C$20),0,IF(SUBSTITUTE(LOWER($B46),L$1,",")=LOWER($B46),1,0))),"")</f>
        <v/>
      </c>
      <c r="M46" s="4" t="str">
        <f>IF(LEN(PhieuBauCu!$C$3) &gt;0,  IF(OR(LEN($B46)=0,LEN(M$1)=0),"",IF(OR($B46=0,$AN46&gt;PhieuBauCu!$C$20),0,IF(SUBSTITUTE(LOWER($B46),M$1,",")=LOWER($B46),1,0))),"")</f>
        <v/>
      </c>
      <c r="N46" s="4" t="str">
        <f>IF(LEN(PhieuBauCu!$C$3) &gt;0,  IF(OR(LEN($B46)=0,LEN(N$1)=0),"",IF(OR($B46=0,$AN46&gt;PhieuBauCu!$C$20),0,IF(SUBSTITUTE(LOWER($B46),N$1,",")=LOWER($B46),1,0))),"")</f>
        <v/>
      </c>
      <c r="O46" s="4" t="str">
        <f>IF(LEN(PhieuBauCu!$C$3) &gt;0,  IF(OR(LEN($B46)=0,LEN(O$1)=0),"",IF(OR($B46=0,$AN46&gt;PhieuBauCu!$C$20),0,IF(SUBSTITUTE(LOWER($B46),O$1,",")=LOWER($B46),1,0))),"")</f>
        <v/>
      </c>
      <c r="P46" s="4" t="str">
        <f>IF(LEN(PhieuBauCu!$C$3) &gt;0,  IF(OR(LEN($B46)=0,LEN(P$1)=0),"",IF(OR($B46=0,$AN46&gt;PhieuBauCu!$C$20),0,IF(SUBSTITUTE(LOWER($B46),P$1,",")=LOWER($B46),1,0))),"")</f>
        <v/>
      </c>
      <c r="Q46" s="4" t="str">
        <f>IF(LEN(PhieuBauCu!$C$3) &gt;0,  IF(OR(LEN($B46)=0,LEN(Q$1)=0),"",IF(OR($B46=0,$AN46&gt;PhieuBauCu!$C$20),0,IF(SUBSTITUTE(LOWER($B46),Q$1,",")=LOWER($B46),1,0))),"")</f>
        <v/>
      </c>
      <c r="R46" s="4" t="str">
        <f>IF(LEN(PhieuBauCu!$C$3) &gt;0,  IF(OR(LEN($B46)=0,LEN(R$1)=0),"",IF(OR($B46=0,$AN46&gt;PhieuBauCu!$C$20),0,IF(SUBSTITUTE(LOWER($B46),R$1,",")=LOWER($B46),1,0))),"")</f>
        <v/>
      </c>
      <c r="S46" s="4" t="str">
        <f>IF(LEN(PhieuBauCu!$C$3) &gt;0,  IF(OR(LEN($B46)=0,LEN(S$1)=0),"",IF(OR($B46=0,$AN46&gt;PhieuBauCu!$C$20),0,IF(SUBSTITUTE(LOWER($B46),S$1,",")=LOWER($B46),1,0))),"")</f>
        <v/>
      </c>
      <c r="T46" s="4" t="str">
        <f>IF(LEN(PhieuBauCu!$C$3) &gt;0,  IF(OR(LEN($B46)=0,LEN(T$1)=0),"",IF(OR($B46=0,$AN46&gt;PhieuBauCu!$C$20),0,IF(SUBSTITUTE(LOWER($B46),T$1,",")=LOWER($B46),1,0))),"")</f>
        <v/>
      </c>
      <c r="U46" s="10">
        <f t="shared" si="2"/>
        <v>0</v>
      </c>
      <c r="V46" s="29">
        <f>IF(B46=0,0,IF(AND(LEN(B46&gt;0),U46&gt;=1, U46&lt;=PhieuBauCu!$C$20),1,0))</f>
        <v>0</v>
      </c>
      <c r="W46" s="29">
        <f t="shared" si="3"/>
        <v>1</v>
      </c>
      <c r="X46" s="29">
        <f t="shared" si="4"/>
        <v>1</v>
      </c>
      <c r="Y46" s="29">
        <f t="shared" si="5"/>
        <v>1</v>
      </c>
      <c r="Z46" s="29">
        <f t="shared" si="6"/>
        <v>1</v>
      </c>
      <c r="AA46" s="29">
        <f t="shared" si="7"/>
        <v>1</v>
      </c>
      <c r="AB46" s="29">
        <f t="shared" si="8"/>
        <v>1</v>
      </c>
      <c r="AC46" s="29">
        <f t="shared" si="9"/>
        <v>1</v>
      </c>
      <c r="AD46" s="29">
        <f t="shared" si="10"/>
        <v>1</v>
      </c>
      <c r="AE46" s="29">
        <f t="shared" si="11"/>
        <v>1</v>
      </c>
      <c r="AF46" s="29">
        <f t="shared" si="12"/>
        <v>1</v>
      </c>
      <c r="AG46" s="29">
        <f t="shared" si="13"/>
        <v>1</v>
      </c>
      <c r="AH46" s="29">
        <f t="shared" si="14"/>
        <v>0</v>
      </c>
      <c r="AI46" s="29">
        <f t="shared" si="15"/>
        <v>0</v>
      </c>
      <c r="AJ46" s="29">
        <f t="shared" si="16"/>
        <v>0</v>
      </c>
      <c r="AK46" s="29">
        <f t="shared" si="17"/>
        <v>0</v>
      </c>
      <c r="AL46" s="29">
        <f t="shared" si="18"/>
        <v>0</v>
      </c>
      <c r="AM46" s="29">
        <f t="shared" si="19"/>
        <v>0</v>
      </c>
      <c r="AN46" s="29">
        <f t="shared" si="20"/>
        <v>11</v>
      </c>
      <c r="AO46" s="29">
        <f t="shared" si="21"/>
        <v>0</v>
      </c>
    </row>
    <row r="47" spans="1:41" ht="28.5" customHeight="1" x14ac:dyDescent="0.25">
      <c r="A47" s="31">
        <v>43</v>
      </c>
      <c r="B47" s="36"/>
      <c r="C47" s="30" t="str">
        <f t="shared" si="23"/>
        <v/>
      </c>
      <c r="D47" s="4" t="str">
        <f>IF(LEN(PhieuBauCu!$C$3) &gt;0, IF(OR(LEN($B47)=0,LEN(D$1)=0),"",IF(OR($B47=0,$AN47&gt;PhieuBauCu!$C$20),0,IF(SUBSTITUTE(LOWER($B47),D$1,",")=LOWER($B47),1,0))),"")</f>
        <v/>
      </c>
      <c r="E47" s="4" t="str">
        <f>IF(LEN(PhieuBauCu!$C$3) &gt;0, IF(OR(LEN($B47)=0,LEN(E$1)=0),"",IF(OR($B47=0,$AN47&gt;PhieuBauCu!$C$20),0,IF(SUBSTITUTE(LOWER($B47),E$1,",")=LOWER($B47),1,0))),"")</f>
        <v/>
      </c>
      <c r="F47" s="4" t="str">
        <f>IF(LEN(PhieuBauCu!$C$3) &gt;0,  IF(OR(LEN($B47)=0,LEN(F$1)=0),"",IF(OR($B47=0,$AN47&gt;PhieuBauCu!$C$20),0,IF(SUBSTITUTE(LOWER($B47),F$1,",")=LOWER($B47),1,0))),"")</f>
        <v/>
      </c>
      <c r="G47" s="4" t="str">
        <f>IF(LEN(PhieuBauCu!$C$3) &gt;0,  IF(OR(LEN($B47)=0,LEN(G$1)=0),"",IF(OR($B47=0,$AN47&gt;PhieuBauCu!$C$20),0,IF(SUBSTITUTE(LOWER($B47),G$1,",")=LOWER($B47),1,0))),"")</f>
        <v/>
      </c>
      <c r="H47" s="4" t="str">
        <f>IF(LEN(PhieuBauCu!$C$3) &gt;0,  IF(OR(LEN($B47)=0,LEN(H$1)=0),"",IF(OR($B47=0,$AN47&gt;PhieuBauCu!$C$20),0,IF(SUBSTITUTE(LOWER($B47),H$1,",")=LOWER($B47),1,0))),"")</f>
        <v/>
      </c>
      <c r="I47" s="4" t="str">
        <f>IF(LEN(PhieuBauCu!$C$3) &gt;0,  IF(OR(LEN($B47)=0,LEN(I$1)=0),"",IF(OR($B47=0,$AN47&gt;PhieuBauCu!$C$20),0,IF(SUBSTITUTE(LOWER($B47),I$1,",")=LOWER($B47),1,0))),"")</f>
        <v/>
      </c>
      <c r="J47" s="4" t="str">
        <f>IF(LEN(PhieuBauCu!$C$3) &gt;0, IF(OR(LEN($B47)=0,LEN(J$1)=0),"",IF(OR($B47=0,$AN47&gt;PhieuBauCu!$C$20),0,IF(SUBSTITUTE(LOWER($B47),J$1,",")=LOWER($B47),1,0))),"")</f>
        <v/>
      </c>
      <c r="K47" s="4" t="str">
        <f>IF(LEN(PhieuBauCu!$C$3) &gt;0, IF(OR(LEN($B47)=0,LEN(K$1)=0),"",IF(OR($B47=0,$AN47&gt;PhieuBauCu!$C$20),0,IF(SUBSTITUTE(LOWER($B47),K$1,",")=LOWER($B47),1,0))),"")</f>
        <v/>
      </c>
      <c r="L47" s="4" t="str">
        <f>IF(LEN(PhieuBauCu!$C$3) &gt;0, IF(OR(LEN($B47)=0,LEN(L$1)=0),"",IF(OR($B47=0,$AN47&gt;PhieuBauCu!$C$20),0,IF(SUBSTITUTE(LOWER($B47),L$1,",")=LOWER($B47),1,0))),"")</f>
        <v/>
      </c>
      <c r="M47" s="4" t="str">
        <f>IF(LEN(PhieuBauCu!$C$3) &gt;0,  IF(OR(LEN($B47)=0,LEN(M$1)=0),"",IF(OR($B47=0,$AN47&gt;PhieuBauCu!$C$20),0,IF(SUBSTITUTE(LOWER($B47),M$1,",")=LOWER($B47),1,0))),"")</f>
        <v/>
      </c>
      <c r="N47" s="4" t="str">
        <f>IF(LEN(PhieuBauCu!$C$3) &gt;0,  IF(OR(LEN($B47)=0,LEN(N$1)=0),"",IF(OR($B47=0,$AN47&gt;PhieuBauCu!$C$20),0,IF(SUBSTITUTE(LOWER($B47),N$1,",")=LOWER($B47),1,0))),"")</f>
        <v/>
      </c>
      <c r="O47" s="4" t="str">
        <f>IF(LEN(PhieuBauCu!$C$3) &gt;0,  IF(OR(LEN($B47)=0,LEN(O$1)=0),"",IF(OR($B47=0,$AN47&gt;PhieuBauCu!$C$20),0,IF(SUBSTITUTE(LOWER($B47),O$1,",")=LOWER($B47),1,0))),"")</f>
        <v/>
      </c>
      <c r="P47" s="4" t="str">
        <f>IF(LEN(PhieuBauCu!$C$3) &gt;0,  IF(OR(LEN($B47)=0,LEN(P$1)=0),"",IF(OR($B47=0,$AN47&gt;PhieuBauCu!$C$20),0,IF(SUBSTITUTE(LOWER($B47),P$1,",")=LOWER($B47),1,0))),"")</f>
        <v/>
      </c>
      <c r="Q47" s="4" t="str">
        <f>IF(LEN(PhieuBauCu!$C$3) &gt;0,  IF(OR(LEN($B47)=0,LEN(Q$1)=0),"",IF(OR($B47=0,$AN47&gt;PhieuBauCu!$C$20),0,IF(SUBSTITUTE(LOWER($B47),Q$1,",")=LOWER($B47),1,0))),"")</f>
        <v/>
      </c>
      <c r="R47" s="4" t="str">
        <f>IF(LEN(PhieuBauCu!$C$3) &gt;0,  IF(OR(LEN($B47)=0,LEN(R$1)=0),"",IF(OR($B47=0,$AN47&gt;PhieuBauCu!$C$20),0,IF(SUBSTITUTE(LOWER($B47),R$1,",")=LOWER($B47),1,0))),"")</f>
        <v/>
      </c>
      <c r="S47" s="4" t="str">
        <f>IF(LEN(PhieuBauCu!$C$3) &gt;0,  IF(OR(LEN($B47)=0,LEN(S$1)=0),"",IF(OR($B47=0,$AN47&gt;PhieuBauCu!$C$20),0,IF(SUBSTITUTE(LOWER($B47),S$1,",")=LOWER($B47),1,0))),"")</f>
        <v/>
      </c>
      <c r="T47" s="4" t="str">
        <f>IF(LEN(PhieuBauCu!$C$3) &gt;0,  IF(OR(LEN($B47)=0,LEN(T$1)=0),"",IF(OR($B47=0,$AN47&gt;PhieuBauCu!$C$20),0,IF(SUBSTITUTE(LOWER($B47),T$1,",")=LOWER($B47),1,0))),"")</f>
        <v/>
      </c>
      <c r="U47" s="10">
        <f t="shared" si="2"/>
        <v>0</v>
      </c>
      <c r="V47" s="29">
        <f>IF(B47=0,0,IF(AND(LEN(B47&gt;0),U47&gt;=1, U47&lt;=PhieuBauCu!$C$20),1,0))</f>
        <v>0</v>
      </c>
      <c r="W47" s="29">
        <f t="shared" si="3"/>
        <v>1</v>
      </c>
      <c r="X47" s="29">
        <f t="shared" si="4"/>
        <v>1</v>
      </c>
      <c r="Y47" s="29">
        <f t="shared" si="5"/>
        <v>1</v>
      </c>
      <c r="Z47" s="29">
        <f t="shared" si="6"/>
        <v>1</v>
      </c>
      <c r="AA47" s="29">
        <f t="shared" si="7"/>
        <v>1</v>
      </c>
      <c r="AB47" s="29">
        <f t="shared" si="8"/>
        <v>1</v>
      </c>
      <c r="AC47" s="29">
        <f t="shared" si="9"/>
        <v>1</v>
      </c>
      <c r="AD47" s="29">
        <f t="shared" si="10"/>
        <v>1</v>
      </c>
      <c r="AE47" s="29">
        <f t="shared" si="11"/>
        <v>1</v>
      </c>
      <c r="AF47" s="29">
        <f t="shared" si="12"/>
        <v>1</v>
      </c>
      <c r="AG47" s="29">
        <f t="shared" si="13"/>
        <v>1</v>
      </c>
      <c r="AH47" s="29">
        <f t="shared" si="14"/>
        <v>0</v>
      </c>
      <c r="AI47" s="29">
        <f t="shared" si="15"/>
        <v>0</v>
      </c>
      <c r="AJ47" s="29">
        <f t="shared" si="16"/>
        <v>0</v>
      </c>
      <c r="AK47" s="29">
        <f t="shared" si="17"/>
        <v>0</v>
      </c>
      <c r="AL47" s="29">
        <f t="shared" si="18"/>
        <v>0</v>
      </c>
      <c r="AM47" s="29">
        <f t="shared" si="19"/>
        <v>0</v>
      </c>
      <c r="AN47" s="29">
        <f t="shared" si="20"/>
        <v>11</v>
      </c>
      <c r="AO47" s="29">
        <f t="shared" si="21"/>
        <v>0</v>
      </c>
    </row>
    <row r="48" spans="1:41" ht="28.5" customHeight="1" x14ac:dyDescent="0.25">
      <c r="A48" s="31">
        <v>44</v>
      </c>
      <c r="B48" s="36"/>
      <c r="C48" s="30" t="str">
        <f t="shared" si="23"/>
        <v/>
      </c>
      <c r="D48" s="4" t="str">
        <f>IF(LEN(PhieuBauCu!$C$3) &gt;0, IF(OR(LEN($B48)=0,LEN(D$1)=0),"",IF(OR($B48=0,$AN48&gt;PhieuBauCu!$C$20),0,IF(SUBSTITUTE(LOWER($B48),D$1,",")=LOWER($B48),1,0))),"")</f>
        <v/>
      </c>
      <c r="E48" s="4" t="str">
        <f>IF(LEN(PhieuBauCu!$C$3) &gt;0, IF(OR(LEN($B48)=0,LEN(E$1)=0),"",IF(OR($B48=0,$AN48&gt;PhieuBauCu!$C$20),0,IF(SUBSTITUTE(LOWER($B48),E$1,",")=LOWER($B48),1,0))),"")</f>
        <v/>
      </c>
      <c r="F48" s="4" t="str">
        <f>IF(LEN(PhieuBauCu!$C$3) &gt;0,  IF(OR(LEN($B48)=0,LEN(F$1)=0),"",IF(OR($B48=0,$AN48&gt;PhieuBauCu!$C$20),0,IF(SUBSTITUTE(LOWER($B48),F$1,",")=LOWER($B48),1,0))),"")</f>
        <v/>
      </c>
      <c r="G48" s="4" t="str">
        <f>IF(LEN(PhieuBauCu!$C$3) &gt;0,  IF(OR(LEN($B48)=0,LEN(G$1)=0),"",IF(OR($B48=0,$AN48&gt;PhieuBauCu!$C$20),0,IF(SUBSTITUTE(LOWER($B48),G$1,",")=LOWER($B48),1,0))),"")</f>
        <v/>
      </c>
      <c r="H48" s="4" t="str">
        <f>IF(LEN(PhieuBauCu!$C$3) &gt;0,  IF(OR(LEN($B48)=0,LEN(H$1)=0),"",IF(OR($B48=0,$AN48&gt;PhieuBauCu!$C$20),0,IF(SUBSTITUTE(LOWER($B48),H$1,",")=LOWER($B48),1,0))),"")</f>
        <v/>
      </c>
      <c r="I48" s="4" t="str">
        <f>IF(LEN(PhieuBauCu!$C$3) &gt;0,  IF(OR(LEN($B48)=0,LEN(I$1)=0),"",IF(OR($B48=0,$AN48&gt;PhieuBauCu!$C$20),0,IF(SUBSTITUTE(LOWER($B48),I$1,",")=LOWER($B48),1,0))),"")</f>
        <v/>
      </c>
      <c r="J48" s="4" t="str">
        <f>IF(LEN(PhieuBauCu!$C$3) &gt;0, IF(OR(LEN($B48)=0,LEN(J$1)=0),"",IF(OR($B48=0,$AN48&gt;PhieuBauCu!$C$20),0,IF(SUBSTITUTE(LOWER($B48),J$1,",")=LOWER($B48),1,0))),"")</f>
        <v/>
      </c>
      <c r="K48" s="4" t="str">
        <f>IF(LEN(PhieuBauCu!$C$3) &gt;0, IF(OR(LEN($B48)=0,LEN(K$1)=0),"",IF(OR($B48=0,$AN48&gt;PhieuBauCu!$C$20),0,IF(SUBSTITUTE(LOWER($B48),K$1,",")=LOWER($B48),1,0))),"")</f>
        <v/>
      </c>
      <c r="L48" s="4" t="str">
        <f>IF(LEN(PhieuBauCu!$C$3) &gt;0, IF(OR(LEN($B48)=0,LEN(L$1)=0),"",IF(OR($B48=0,$AN48&gt;PhieuBauCu!$C$20),0,IF(SUBSTITUTE(LOWER($B48),L$1,",")=LOWER($B48),1,0))),"")</f>
        <v/>
      </c>
      <c r="M48" s="4" t="str">
        <f>IF(LEN(PhieuBauCu!$C$3) &gt;0,  IF(OR(LEN($B48)=0,LEN(M$1)=0),"",IF(OR($B48=0,$AN48&gt;PhieuBauCu!$C$20),0,IF(SUBSTITUTE(LOWER($B48),M$1,",")=LOWER($B48),1,0))),"")</f>
        <v/>
      </c>
      <c r="N48" s="4" t="str">
        <f>IF(LEN(PhieuBauCu!$C$3) &gt;0,  IF(OR(LEN($B48)=0,LEN(N$1)=0),"",IF(OR($B48=0,$AN48&gt;PhieuBauCu!$C$20),0,IF(SUBSTITUTE(LOWER($B48),N$1,",")=LOWER($B48),1,0))),"")</f>
        <v/>
      </c>
      <c r="O48" s="4" t="str">
        <f>IF(LEN(PhieuBauCu!$C$3) &gt;0,  IF(OR(LEN($B48)=0,LEN(O$1)=0),"",IF(OR($B48=0,$AN48&gt;PhieuBauCu!$C$20),0,IF(SUBSTITUTE(LOWER($B48),O$1,",")=LOWER($B48),1,0))),"")</f>
        <v/>
      </c>
      <c r="P48" s="4" t="str">
        <f>IF(LEN(PhieuBauCu!$C$3) &gt;0,  IF(OR(LEN($B48)=0,LEN(P$1)=0),"",IF(OR($B48=0,$AN48&gt;PhieuBauCu!$C$20),0,IF(SUBSTITUTE(LOWER($B48),P$1,",")=LOWER($B48),1,0))),"")</f>
        <v/>
      </c>
      <c r="Q48" s="4" t="str">
        <f>IF(LEN(PhieuBauCu!$C$3) &gt;0,  IF(OR(LEN($B48)=0,LEN(Q$1)=0),"",IF(OR($B48=0,$AN48&gt;PhieuBauCu!$C$20),0,IF(SUBSTITUTE(LOWER($B48),Q$1,",")=LOWER($B48),1,0))),"")</f>
        <v/>
      </c>
      <c r="R48" s="4" t="str">
        <f>IF(LEN(PhieuBauCu!$C$3) &gt;0,  IF(OR(LEN($B48)=0,LEN(R$1)=0),"",IF(OR($B48=0,$AN48&gt;PhieuBauCu!$C$20),0,IF(SUBSTITUTE(LOWER($B48),R$1,",")=LOWER($B48),1,0))),"")</f>
        <v/>
      </c>
      <c r="S48" s="4" t="str">
        <f>IF(LEN(PhieuBauCu!$C$3) &gt;0,  IF(OR(LEN($B48)=0,LEN(S$1)=0),"",IF(OR($B48=0,$AN48&gt;PhieuBauCu!$C$20),0,IF(SUBSTITUTE(LOWER($B48),S$1,",")=LOWER($B48),1,0))),"")</f>
        <v/>
      </c>
      <c r="T48" s="4" t="str">
        <f>IF(LEN(PhieuBauCu!$C$3) &gt;0,  IF(OR(LEN($B48)=0,LEN(T$1)=0),"",IF(OR($B48=0,$AN48&gt;PhieuBauCu!$C$20),0,IF(SUBSTITUTE(LOWER($B48),T$1,",")=LOWER($B48),1,0))),"")</f>
        <v/>
      </c>
      <c r="U48" s="10">
        <f t="shared" si="2"/>
        <v>0</v>
      </c>
      <c r="V48" s="29">
        <f>IF(B48=0,0,IF(AND(LEN(B48&gt;0),U48&gt;=1, U48&lt;=PhieuBauCu!$C$20),1,0))</f>
        <v>0</v>
      </c>
      <c r="W48" s="29">
        <f t="shared" si="3"/>
        <v>1</v>
      </c>
      <c r="X48" s="29">
        <f t="shared" si="4"/>
        <v>1</v>
      </c>
      <c r="Y48" s="29">
        <f t="shared" si="5"/>
        <v>1</v>
      </c>
      <c r="Z48" s="29">
        <f t="shared" si="6"/>
        <v>1</v>
      </c>
      <c r="AA48" s="29">
        <f t="shared" si="7"/>
        <v>1</v>
      </c>
      <c r="AB48" s="29">
        <f t="shared" si="8"/>
        <v>1</v>
      </c>
      <c r="AC48" s="29">
        <f t="shared" si="9"/>
        <v>1</v>
      </c>
      <c r="AD48" s="29">
        <f t="shared" si="10"/>
        <v>1</v>
      </c>
      <c r="AE48" s="29">
        <f t="shared" si="11"/>
        <v>1</v>
      </c>
      <c r="AF48" s="29">
        <f t="shared" si="12"/>
        <v>1</v>
      </c>
      <c r="AG48" s="29">
        <f t="shared" si="13"/>
        <v>1</v>
      </c>
      <c r="AH48" s="29">
        <f t="shared" si="14"/>
        <v>0</v>
      </c>
      <c r="AI48" s="29">
        <f t="shared" si="15"/>
        <v>0</v>
      </c>
      <c r="AJ48" s="29">
        <f t="shared" si="16"/>
        <v>0</v>
      </c>
      <c r="AK48" s="29">
        <f t="shared" si="17"/>
        <v>0</v>
      </c>
      <c r="AL48" s="29">
        <f t="shared" si="18"/>
        <v>0</v>
      </c>
      <c r="AM48" s="29">
        <f t="shared" si="19"/>
        <v>0</v>
      </c>
      <c r="AN48" s="29">
        <f t="shared" si="20"/>
        <v>11</v>
      </c>
      <c r="AO48" s="29">
        <f t="shared" si="21"/>
        <v>0</v>
      </c>
    </row>
    <row r="49" spans="1:41" ht="28.5" customHeight="1" x14ac:dyDescent="0.25">
      <c r="A49" s="31">
        <v>45</v>
      </c>
      <c r="B49" s="36"/>
      <c r="C49" s="30" t="str">
        <f t="shared" si="23"/>
        <v/>
      </c>
      <c r="D49" s="4" t="str">
        <f>IF(LEN(PhieuBauCu!$C$3) &gt;0, IF(OR(LEN($B49)=0,LEN(D$1)=0),"",IF(OR($B49=0,$AN49&gt;PhieuBauCu!$C$20),0,IF(SUBSTITUTE(LOWER($B49),D$1,",")=LOWER($B49),1,0))),"")</f>
        <v/>
      </c>
      <c r="E49" s="4" t="str">
        <f>IF(LEN(PhieuBauCu!$C$3) &gt;0, IF(OR(LEN($B49)=0,LEN(E$1)=0),"",IF(OR($B49=0,$AN49&gt;PhieuBauCu!$C$20),0,IF(SUBSTITUTE(LOWER($B49),E$1,",")=LOWER($B49),1,0))),"")</f>
        <v/>
      </c>
      <c r="F49" s="4" t="str">
        <f>IF(LEN(PhieuBauCu!$C$3) &gt;0,  IF(OR(LEN($B49)=0,LEN(F$1)=0),"",IF(OR($B49=0,$AN49&gt;PhieuBauCu!$C$20),0,IF(SUBSTITUTE(LOWER($B49),F$1,",")=LOWER($B49),1,0))),"")</f>
        <v/>
      </c>
      <c r="G49" s="4" t="str">
        <f>IF(LEN(PhieuBauCu!$C$3) &gt;0,  IF(OR(LEN($B49)=0,LEN(G$1)=0),"",IF(OR($B49=0,$AN49&gt;PhieuBauCu!$C$20),0,IF(SUBSTITUTE(LOWER($B49),G$1,",")=LOWER($B49),1,0))),"")</f>
        <v/>
      </c>
      <c r="H49" s="4" t="str">
        <f>IF(LEN(PhieuBauCu!$C$3) &gt;0,  IF(OR(LEN($B49)=0,LEN(H$1)=0),"",IF(OR($B49=0,$AN49&gt;PhieuBauCu!$C$20),0,IF(SUBSTITUTE(LOWER($B49),H$1,",")=LOWER($B49),1,0))),"")</f>
        <v/>
      </c>
      <c r="I49" s="4" t="str">
        <f>IF(LEN(PhieuBauCu!$C$3) &gt;0,  IF(OR(LEN($B49)=0,LEN(I$1)=0),"",IF(OR($B49=0,$AN49&gt;PhieuBauCu!$C$20),0,IF(SUBSTITUTE(LOWER($B49),I$1,",")=LOWER($B49),1,0))),"")</f>
        <v/>
      </c>
      <c r="J49" s="4" t="str">
        <f>IF(LEN(PhieuBauCu!$C$3) &gt;0, IF(OR(LEN($B49)=0,LEN(J$1)=0),"",IF(OR($B49=0,$AN49&gt;PhieuBauCu!$C$20),0,IF(SUBSTITUTE(LOWER($B49),J$1,",")=LOWER($B49),1,0))),"")</f>
        <v/>
      </c>
      <c r="K49" s="4" t="str">
        <f>IF(LEN(PhieuBauCu!$C$3) &gt;0, IF(OR(LEN($B49)=0,LEN(K$1)=0),"",IF(OR($B49=0,$AN49&gt;PhieuBauCu!$C$20),0,IF(SUBSTITUTE(LOWER($B49),K$1,",")=LOWER($B49),1,0))),"")</f>
        <v/>
      </c>
      <c r="L49" s="4" t="str">
        <f>IF(LEN(PhieuBauCu!$C$3) &gt;0, IF(OR(LEN($B49)=0,LEN(L$1)=0),"",IF(OR($B49=0,$AN49&gt;PhieuBauCu!$C$20),0,IF(SUBSTITUTE(LOWER($B49),L$1,",")=LOWER($B49),1,0))),"")</f>
        <v/>
      </c>
      <c r="M49" s="4" t="str">
        <f>IF(LEN(PhieuBauCu!$C$3) &gt;0,  IF(OR(LEN($B49)=0,LEN(M$1)=0),"",IF(OR($B49=0,$AN49&gt;PhieuBauCu!$C$20),0,IF(SUBSTITUTE(LOWER($B49),M$1,",")=LOWER($B49),1,0))),"")</f>
        <v/>
      </c>
      <c r="N49" s="4" t="str">
        <f>IF(LEN(PhieuBauCu!$C$3) &gt;0,  IF(OR(LEN($B49)=0,LEN(N$1)=0),"",IF(OR($B49=0,$AN49&gt;PhieuBauCu!$C$20),0,IF(SUBSTITUTE(LOWER($B49),N$1,",")=LOWER($B49),1,0))),"")</f>
        <v/>
      </c>
      <c r="O49" s="4" t="str">
        <f>IF(LEN(PhieuBauCu!$C$3) &gt;0,  IF(OR(LEN($B49)=0,LEN(O$1)=0),"",IF(OR($B49=0,$AN49&gt;PhieuBauCu!$C$20),0,IF(SUBSTITUTE(LOWER($B49),O$1,",")=LOWER($B49),1,0))),"")</f>
        <v/>
      </c>
      <c r="P49" s="4" t="str">
        <f>IF(LEN(PhieuBauCu!$C$3) &gt;0,  IF(OR(LEN($B49)=0,LEN(P$1)=0),"",IF(OR($B49=0,$AN49&gt;PhieuBauCu!$C$20),0,IF(SUBSTITUTE(LOWER($B49),P$1,",")=LOWER($B49),1,0))),"")</f>
        <v/>
      </c>
      <c r="Q49" s="4" t="str">
        <f>IF(LEN(PhieuBauCu!$C$3) &gt;0,  IF(OR(LEN($B49)=0,LEN(Q$1)=0),"",IF(OR($B49=0,$AN49&gt;PhieuBauCu!$C$20),0,IF(SUBSTITUTE(LOWER($B49),Q$1,",")=LOWER($B49),1,0))),"")</f>
        <v/>
      </c>
      <c r="R49" s="4" t="str">
        <f>IF(LEN(PhieuBauCu!$C$3) &gt;0,  IF(OR(LEN($B49)=0,LEN(R$1)=0),"",IF(OR($B49=0,$AN49&gt;PhieuBauCu!$C$20),0,IF(SUBSTITUTE(LOWER($B49),R$1,",")=LOWER($B49),1,0))),"")</f>
        <v/>
      </c>
      <c r="S49" s="4" t="str">
        <f>IF(LEN(PhieuBauCu!$C$3) &gt;0,  IF(OR(LEN($B49)=0,LEN(S$1)=0),"",IF(OR($B49=0,$AN49&gt;PhieuBauCu!$C$20),0,IF(SUBSTITUTE(LOWER($B49),S$1,",")=LOWER($B49),1,0))),"")</f>
        <v/>
      </c>
      <c r="T49" s="4" t="str">
        <f>IF(LEN(PhieuBauCu!$C$3) &gt;0,  IF(OR(LEN($B49)=0,LEN(T$1)=0),"",IF(OR($B49=0,$AN49&gt;PhieuBauCu!$C$20),0,IF(SUBSTITUTE(LOWER($B49),T$1,",")=LOWER($B49),1,0))),"")</f>
        <v/>
      </c>
      <c r="U49" s="10">
        <f t="shared" si="2"/>
        <v>0</v>
      </c>
      <c r="V49" s="29">
        <f>IF(B49=0,0,IF(AND(LEN(B49&gt;0),U49&gt;=1, U49&lt;=PhieuBauCu!$C$20),1,0))</f>
        <v>0</v>
      </c>
      <c r="W49" s="29">
        <f t="shared" si="3"/>
        <v>1</v>
      </c>
      <c r="X49" s="29">
        <f t="shared" si="4"/>
        <v>1</v>
      </c>
      <c r="Y49" s="29">
        <f t="shared" si="5"/>
        <v>1</v>
      </c>
      <c r="Z49" s="29">
        <f t="shared" si="6"/>
        <v>1</v>
      </c>
      <c r="AA49" s="29">
        <f t="shared" si="7"/>
        <v>1</v>
      </c>
      <c r="AB49" s="29">
        <f t="shared" si="8"/>
        <v>1</v>
      </c>
      <c r="AC49" s="29">
        <f t="shared" si="9"/>
        <v>1</v>
      </c>
      <c r="AD49" s="29">
        <f t="shared" si="10"/>
        <v>1</v>
      </c>
      <c r="AE49" s="29">
        <f t="shared" si="11"/>
        <v>1</v>
      </c>
      <c r="AF49" s="29">
        <f t="shared" si="12"/>
        <v>1</v>
      </c>
      <c r="AG49" s="29">
        <f t="shared" si="13"/>
        <v>1</v>
      </c>
      <c r="AH49" s="29">
        <f t="shared" si="14"/>
        <v>0</v>
      </c>
      <c r="AI49" s="29">
        <f t="shared" si="15"/>
        <v>0</v>
      </c>
      <c r="AJ49" s="29">
        <f t="shared" si="16"/>
        <v>0</v>
      </c>
      <c r="AK49" s="29">
        <f t="shared" si="17"/>
        <v>0</v>
      </c>
      <c r="AL49" s="29">
        <f t="shared" si="18"/>
        <v>0</v>
      </c>
      <c r="AM49" s="29">
        <f t="shared" si="19"/>
        <v>0</v>
      </c>
      <c r="AN49" s="29">
        <f t="shared" si="20"/>
        <v>11</v>
      </c>
      <c r="AO49" s="29">
        <f t="shared" si="21"/>
        <v>0</v>
      </c>
    </row>
    <row r="50" spans="1:41" ht="28.5" customHeight="1" x14ac:dyDescent="0.25">
      <c r="A50" s="31">
        <v>46</v>
      </c>
      <c r="B50" s="36"/>
      <c r="C50" s="30" t="str">
        <f t="shared" si="23"/>
        <v/>
      </c>
      <c r="D50" s="4" t="str">
        <f>IF(LEN(PhieuBauCu!$C$3) &gt;0, IF(OR(LEN($B50)=0,LEN(D$1)=0),"",IF(OR($B50=0,$AN50&gt;PhieuBauCu!$C$20),0,IF(SUBSTITUTE(LOWER($B50),D$1,",")=LOWER($B50),1,0))),"")</f>
        <v/>
      </c>
      <c r="E50" s="4" t="str">
        <f>IF(LEN(PhieuBauCu!$C$3) &gt;0, IF(OR(LEN($B50)=0,LEN(E$1)=0),"",IF(OR($B50=0,$AN50&gt;PhieuBauCu!$C$20),0,IF(SUBSTITUTE(LOWER($B50),E$1,",")=LOWER($B50),1,0))),"")</f>
        <v/>
      </c>
      <c r="F50" s="4" t="str">
        <f>IF(LEN(PhieuBauCu!$C$3) &gt;0,  IF(OR(LEN($B50)=0,LEN(F$1)=0),"",IF(OR($B50=0,$AN50&gt;PhieuBauCu!$C$20),0,IF(SUBSTITUTE(LOWER($B50),F$1,",")=LOWER($B50),1,0))),"")</f>
        <v/>
      </c>
      <c r="G50" s="4" t="str">
        <f>IF(LEN(PhieuBauCu!$C$3) &gt;0,  IF(OR(LEN($B50)=0,LEN(G$1)=0),"",IF(OR($B50=0,$AN50&gt;PhieuBauCu!$C$20),0,IF(SUBSTITUTE(LOWER($B50),G$1,",")=LOWER($B50),1,0))),"")</f>
        <v/>
      </c>
      <c r="H50" s="4" t="str">
        <f>IF(LEN(PhieuBauCu!$C$3) &gt;0,  IF(OR(LEN($B50)=0,LEN(H$1)=0),"",IF(OR($B50=0,$AN50&gt;PhieuBauCu!$C$20),0,IF(SUBSTITUTE(LOWER($B50),H$1,",")=LOWER($B50),1,0))),"")</f>
        <v/>
      </c>
      <c r="I50" s="4" t="str">
        <f>IF(LEN(PhieuBauCu!$C$3) &gt;0,  IF(OR(LEN($B50)=0,LEN(I$1)=0),"",IF(OR($B50=0,$AN50&gt;PhieuBauCu!$C$20),0,IF(SUBSTITUTE(LOWER($B50),I$1,",")=LOWER($B50),1,0))),"")</f>
        <v/>
      </c>
      <c r="J50" s="4" t="str">
        <f>IF(LEN(PhieuBauCu!$C$3) &gt;0, IF(OR(LEN($B50)=0,LEN(J$1)=0),"",IF(OR($B50=0,$AN50&gt;PhieuBauCu!$C$20),0,IF(SUBSTITUTE(LOWER($B50),J$1,",")=LOWER($B50),1,0))),"")</f>
        <v/>
      </c>
      <c r="K50" s="4" t="str">
        <f>IF(LEN(PhieuBauCu!$C$3) &gt;0, IF(OR(LEN($B50)=0,LEN(K$1)=0),"",IF(OR($B50=0,$AN50&gt;PhieuBauCu!$C$20),0,IF(SUBSTITUTE(LOWER($B50),K$1,",")=LOWER($B50),1,0))),"")</f>
        <v/>
      </c>
      <c r="L50" s="4" t="str">
        <f>IF(LEN(PhieuBauCu!$C$3) &gt;0, IF(OR(LEN($B50)=0,LEN(L$1)=0),"",IF(OR($B50=0,$AN50&gt;PhieuBauCu!$C$20),0,IF(SUBSTITUTE(LOWER($B50),L$1,",")=LOWER($B50),1,0))),"")</f>
        <v/>
      </c>
      <c r="M50" s="4" t="str">
        <f>IF(LEN(PhieuBauCu!$C$3) &gt;0,  IF(OR(LEN($B50)=0,LEN(M$1)=0),"",IF(OR($B50=0,$AN50&gt;PhieuBauCu!$C$20),0,IF(SUBSTITUTE(LOWER($B50),M$1,",")=LOWER($B50),1,0))),"")</f>
        <v/>
      </c>
      <c r="N50" s="4" t="str">
        <f>IF(LEN(PhieuBauCu!$C$3) &gt;0,  IF(OR(LEN($B50)=0,LEN(N$1)=0),"",IF(OR($B50=0,$AN50&gt;PhieuBauCu!$C$20),0,IF(SUBSTITUTE(LOWER($B50),N$1,",")=LOWER($B50),1,0))),"")</f>
        <v/>
      </c>
      <c r="O50" s="4" t="str">
        <f>IF(LEN(PhieuBauCu!$C$3) &gt;0,  IF(OR(LEN($B50)=0,LEN(O$1)=0),"",IF(OR($B50=0,$AN50&gt;PhieuBauCu!$C$20),0,IF(SUBSTITUTE(LOWER($B50),O$1,",")=LOWER($B50),1,0))),"")</f>
        <v/>
      </c>
      <c r="P50" s="4" t="str">
        <f>IF(LEN(PhieuBauCu!$C$3) &gt;0,  IF(OR(LEN($B50)=0,LEN(P$1)=0),"",IF(OR($B50=0,$AN50&gt;PhieuBauCu!$C$20),0,IF(SUBSTITUTE(LOWER($B50),P$1,",")=LOWER($B50),1,0))),"")</f>
        <v/>
      </c>
      <c r="Q50" s="4" t="str">
        <f>IF(LEN(PhieuBauCu!$C$3) &gt;0,  IF(OR(LEN($B50)=0,LEN(Q$1)=0),"",IF(OR($B50=0,$AN50&gt;PhieuBauCu!$C$20),0,IF(SUBSTITUTE(LOWER($B50),Q$1,",")=LOWER($B50),1,0))),"")</f>
        <v/>
      </c>
      <c r="R50" s="4" t="str">
        <f>IF(LEN(PhieuBauCu!$C$3) &gt;0,  IF(OR(LEN($B50)=0,LEN(R$1)=0),"",IF(OR($B50=0,$AN50&gt;PhieuBauCu!$C$20),0,IF(SUBSTITUTE(LOWER($B50),R$1,",")=LOWER($B50),1,0))),"")</f>
        <v/>
      </c>
      <c r="S50" s="4" t="str">
        <f>IF(LEN(PhieuBauCu!$C$3) &gt;0,  IF(OR(LEN($B50)=0,LEN(S$1)=0),"",IF(OR($B50=0,$AN50&gt;PhieuBauCu!$C$20),0,IF(SUBSTITUTE(LOWER($B50),S$1,",")=LOWER($B50),1,0))),"")</f>
        <v/>
      </c>
      <c r="T50" s="4" t="str">
        <f>IF(LEN(PhieuBauCu!$C$3) &gt;0,  IF(OR(LEN($B50)=0,LEN(T$1)=0),"",IF(OR($B50=0,$AN50&gt;PhieuBauCu!$C$20),0,IF(SUBSTITUTE(LOWER($B50),T$1,",")=LOWER($B50),1,0))),"")</f>
        <v/>
      </c>
      <c r="U50" s="10">
        <f t="shared" si="2"/>
        <v>0</v>
      </c>
      <c r="V50" s="29">
        <f>IF(B50=0,0,IF(AND(LEN(B50&gt;0),U50&gt;=1, U50&lt;=PhieuBauCu!$C$20),1,0))</f>
        <v>0</v>
      </c>
      <c r="W50" s="29">
        <f t="shared" si="3"/>
        <v>1</v>
      </c>
      <c r="X50" s="29">
        <f t="shared" si="4"/>
        <v>1</v>
      </c>
      <c r="Y50" s="29">
        <f t="shared" si="5"/>
        <v>1</v>
      </c>
      <c r="Z50" s="29">
        <f t="shared" si="6"/>
        <v>1</v>
      </c>
      <c r="AA50" s="29">
        <f t="shared" si="7"/>
        <v>1</v>
      </c>
      <c r="AB50" s="29">
        <f t="shared" si="8"/>
        <v>1</v>
      </c>
      <c r="AC50" s="29">
        <f t="shared" si="9"/>
        <v>1</v>
      </c>
      <c r="AD50" s="29">
        <f t="shared" si="10"/>
        <v>1</v>
      </c>
      <c r="AE50" s="29">
        <f t="shared" si="11"/>
        <v>1</v>
      </c>
      <c r="AF50" s="29">
        <f t="shared" si="12"/>
        <v>1</v>
      </c>
      <c r="AG50" s="29">
        <f t="shared" si="13"/>
        <v>1</v>
      </c>
      <c r="AH50" s="29">
        <f t="shared" si="14"/>
        <v>0</v>
      </c>
      <c r="AI50" s="29">
        <f t="shared" si="15"/>
        <v>0</v>
      </c>
      <c r="AJ50" s="29">
        <f t="shared" si="16"/>
        <v>0</v>
      </c>
      <c r="AK50" s="29">
        <f t="shared" si="17"/>
        <v>0</v>
      </c>
      <c r="AL50" s="29">
        <f t="shared" si="18"/>
        <v>0</v>
      </c>
      <c r="AM50" s="29">
        <f t="shared" si="19"/>
        <v>0</v>
      </c>
      <c r="AN50" s="29">
        <f t="shared" si="20"/>
        <v>11</v>
      </c>
      <c r="AO50" s="29">
        <f t="shared" si="21"/>
        <v>0</v>
      </c>
    </row>
    <row r="51" spans="1:41" ht="28.5" customHeight="1" x14ac:dyDescent="0.25">
      <c r="A51" s="31">
        <v>47</v>
      </c>
      <c r="B51" s="36"/>
      <c r="C51" s="30" t="str">
        <f t="shared" si="23"/>
        <v/>
      </c>
      <c r="D51" s="4" t="str">
        <f>IF(LEN(PhieuBauCu!$C$3) &gt;0, IF(OR(LEN($B51)=0,LEN(D$1)=0),"",IF(OR($B51=0,$AN51&gt;PhieuBauCu!$C$20),0,IF(SUBSTITUTE(LOWER($B51),D$1,",")=LOWER($B51),1,0))),"")</f>
        <v/>
      </c>
      <c r="E51" s="4" t="str">
        <f>IF(LEN(PhieuBauCu!$C$3) &gt;0, IF(OR(LEN($B51)=0,LEN(E$1)=0),"",IF(OR($B51=0,$AN51&gt;PhieuBauCu!$C$20),0,IF(SUBSTITUTE(LOWER($B51),E$1,",")=LOWER($B51),1,0))),"")</f>
        <v/>
      </c>
      <c r="F51" s="4" t="str">
        <f>IF(LEN(PhieuBauCu!$C$3) &gt;0,  IF(OR(LEN($B51)=0,LEN(F$1)=0),"",IF(OR($B51=0,$AN51&gt;PhieuBauCu!$C$20),0,IF(SUBSTITUTE(LOWER($B51),F$1,",")=LOWER($B51),1,0))),"")</f>
        <v/>
      </c>
      <c r="G51" s="4" t="str">
        <f>IF(LEN(PhieuBauCu!$C$3) &gt;0,  IF(OR(LEN($B51)=0,LEN(G$1)=0),"",IF(OR($B51=0,$AN51&gt;PhieuBauCu!$C$20),0,IF(SUBSTITUTE(LOWER($B51),G$1,",")=LOWER($B51),1,0))),"")</f>
        <v/>
      </c>
      <c r="H51" s="4" t="str">
        <f>IF(LEN(PhieuBauCu!$C$3) &gt;0,  IF(OR(LEN($B51)=0,LEN(H$1)=0),"",IF(OR($B51=0,$AN51&gt;PhieuBauCu!$C$20),0,IF(SUBSTITUTE(LOWER($B51),H$1,",")=LOWER($B51),1,0))),"")</f>
        <v/>
      </c>
      <c r="I51" s="4" t="str">
        <f>IF(LEN(PhieuBauCu!$C$3) &gt;0,  IF(OR(LEN($B51)=0,LEN(I$1)=0),"",IF(OR($B51=0,$AN51&gt;PhieuBauCu!$C$20),0,IF(SUBSTITUTE(LOWER($B51),I$1,",")=LOWER($B51),1,0))),"")</f>
        <v/>
      </c>
      <c r="J51" s="4" t="str">
        <f>IF(LEN(PhieuBauCu!$C$3) &gt;0, IF(OR(LEN($B51)=0,LEN(J$1)=0),"",IF(OR($B51=0,$AN51&gt;PhieuBauCu!$C$20),0,IF(SUBSTITUTE(LOWER($B51),J$1,",")=LOWER($B51),1,0))),"")</f>
        <v/>
      </c>
      <c r="K51" s="4" t="str">
        <f>IF(LEN(PhieuBauCu!$C$3) &gt;0, IF(OR(LEN($B51)=0,LEN(K$1)=0),"",IF(OR($B51=0,$AN51&gt;PhieuBauCu!$C$20),0,IF(SUBSTITUTE(LOWER($B51),K$1,",")=LOWER($B51),1,0))),"")</f>
        <v/>
      </c>
      <c r="L51" s="4" t="str">
        <f>IF(LEN(PhieuBauCu!$C$3) &gt;0, IF(OR(LEN($B51)=0,LEN(L$1)=0),"",IF(OR($B51=0,$AN51&gt;PhieuBauCu!$C$20),0,IF(SUBSTITUTE(LOWER($B51),L$1,",")=LOWER($B51),1,0))),"")</f>
        <v/>
      </c>
      <c r="M51" s="4" t="str">
        <f>IF(LEN(PhieuBauCu!$C$3) &gt;0,  IF(OR(LEN($B51)=0,LEN(M$1)=0),"",IF(OR($B51=0,$AN51&gt;PhieuBauCu!$C$20),0,IF(SUBSTITUTE(LOWER($B51),M$1,",")=LOWER($B51),1,0))),"")</f>
        <v/>
      </c>
      <c r="N51" s="4" t="str">
        <f>IF(LEN(PhieuBauCu!$C$3) &gt;0,  IF(OR(LEN($B51)=0,LEN(N$1)=0),"",IF(OR($B51=0,$AN51&gt;PhieuBauCu!$C$20),0,IF(SUBSTITUTE(LOWER($B51),N$1,",")=LOWER($B51),1,0))),"")</f>
        <v/>
      </c>
      <c r="O51" s="4" t="str">
        <f>IF(LEN(PhieuBauCu!$C$3) &gt;0,  IF(OR(LEN($B51)=0,LEN(O$1)=0),"",IF(OR($B51=0,$AN51&gt;PhieuBauCu!$C$20),0,IF(SUBSTITUTE(LOWER($B51),O$1,",")=LOWER($B51),1,0))),"")</f>
        <v/>
      </c>
      <c r="P51" s="4" t="str">
        <f>IF(LEN(PhieuBauCu!$C$3) &gt;0,  IF(OR(LEN($B51)=0,LEN(P$1)=0),"",IF(OR($B51=0,$AN51&gt;PhieuBauCu!$C$20),0,IF(SUBSTITUTE(LOWER($B51),P$1,",")=LOWER($B51),1,0))),"")</f>
        <v/>
      </c>
      <c r="Q51" s="4" t="str">
        <f>IF(LEN(PhieuBauCu!$C$3) &gt;0,  IF(OR(LEN($B51)=0,LEN(Q$1)=0),"",IF(OR($B51=0,$AN51&gt;PhieuBauCu!$C$20),0,IF(SUBSTITUTE(LOWER($B51),Q$1,",")=LOWER($B51),1,0))),"")</f>
        <v/>
      </c>
      <c r="R51" s="4" t="str">
        <f>IF(LEN(PhieuBauCu!$C$3) &gt;0,  IF(OR(LEN($B51)=0,LEN(R$1)=0),"",IF(OR($B51=0,$AN51&gt;PhieuBauCu!$C$20),0,IF(SUBSTITUTE(LOWER($B51),R$1,",")=LOWER($B51),1,0))),"")</f>
        <v/>
      </c>
      <c r="S51" s="4" t="str">
        <f>IF(LEN(PhieuBauCu!$C$3) &gt;0,  IF(OR(LEN($B51)=0,LEN(S$1)=0),"",IF(OR($B51=0,$AN51&gt;PhieuBauCu!$C$20),0,IF(SUBSTITUTE(LOWER($B51),S$1,",")=LOWER($B51),1,0))),"")</f>
        <v/>
      </c>
      <c r="T51" s="4" t="str">
        <f>IF(LEN(PhieuBauCu!$C$3) &gt;0,  IF(OR(LEN($B51)=0,LEN(T$1)=0),"",IF(OR($B51=0,$AN51&gt;PhieuBauCu!$C$20),0,IF(SUBSTITUTE(LOWER($B51),T$1,",")=LOWER($B51),1,0))),"")</f>
        <v/>
      </c>
      <c r="U51" s="10">
        <f t="shared" si="2"/>
        <v>0</v>
      </c>
      <c r="V51" s="29">
        <f>IF(B51=0,0,IF(AND(LEN(B51&gt;0),U51&gt;=1, U51&lt;=PhieuBauCu!$C$20),1,0))</f>
        <v>0</v>
      </c>
      <c r="W51" s="29">
        <f t="shared" si="3"/>
        <v>1</v>
      </c>
      <c r="X51" s="29">
        <f t="shared" si="4"/>
        <v>1</v>
      </c>
      <c r="Y51" s="29">
        <f t="shared" si="5"/>
        <v>1</v>
      </c>
      <c r="Z51" s="29">
        <f t="shared" si="6"/>
        <v>1</v>
      </c>
      <c r="AA51" s="29">
        <f t="shared" si="7"/>
        <v>1</v>
      </c>
      <c r="AB51" s="29">
        <f t="shared" si="8"/>
        <v>1</v>
      </c>
      <c r="AC51" s="29">
        <f t="shared" si="9"/>
        <v>1</v>
      </c>
      <c r="AD51" s="29">
        <f t="shared" si="10"/>
        <v>1</v>
      </c>
      <c r="AE51" s="29">
        <f t="shared" si="11"/>
        <v>1</v>
      </c>
      <c r="AF51" s="29">
        <f t="shared" si="12"/>
        <v>1</v>
      </c>
      <c r="AG51" s="29">
        <f t="shared" si="13"/>
        <v>1</v>
      </c>
      <c r="AH51" s="29">
        <f t="shared" si="14"/>
        <v>0</v>
      </c>
      <c r="AI51" s="29">
        <f t="shared" si="15"/>
        <v>0</v>
      </c>
      <c r="AJ51" s="29">
        <f t="shared" si="16"/>
        <v>0</v>
      </c>
      <c r="AK51" s="29">
        <f t="shared" si="17"/>
        <v>0</v>
      </c>
      <c r="AL51" s="29">
        <f t="shared" si="18"/>
        <v>0</v>
      </c>
      <c r="AM51" s="29">
        <f t="shared" si="19"/>
        <v>0</v>
      </c>
      <c r="AN51" s="29">
        <f t="shared" si="20"/>
        <v>11</v>
      </c>
      <c r="AO51" s="29">
        <f t="shared" si="21"/>
        <v>0</v>
      </c>
    </row>
    <row r="52" spans="1:41" ht="28.5" customHeight="1" x14ac:dyDescent="0.25">
      <c r="A52" s="31">
        <v>48</v>
      </c>
      <c r="B52" s="36"/>
      <c r="C52" s="30" t="str">
        <f t="shared" si="23"/>
        <v/>
      </c>
      <c r="D52" s="4" t="str">
        <f>IF(LEN(PhieuBauCu!$C$3) &gt;0, IF(OR(LEN($B52)=0,LEN(D$1)=0),"",IF(OR($B52=0,$AN52&gt;PhieuBauCu!$C$20),0,IF(SUBSTITUTE(LOWER($B52),D$1,",")=LOWER($B52),1,0))),"")</f>
        <v/>
      </c>
      <c r="E52" s="4" t="str">
        <f>IF(LEN(PhieuBauCu!$C$3) &gt;0, IF(OR(LEN($B52)=0,LEN(E$1)=0),"",IF(OR($B52=0,$AN52&gt;PhieuBauCu!$C$20),0,IF(SUBSTITUTE(LOWER($B52),E$1,",")=LOWER($B52),1,0))),"")</f>
        <v/>
      </c>
      <c r="F52" s="4" t="str">
        <f>IF(LEN(PhieuBauCu!$C$3) &gt;0,  IF(OR(LEN($B52)=0,LEN(F$1)=0),"",IF(OR($B52=0,$AN52&gt;PhieuBauCu!$C$20),0,IF(SUBSTITUTE(LOWER($B52),F$1,",")=LOWER($B52),1,0))),"")</f>
        <v/>
      </c>
      <c r="G52" s="4" t="str">
        <f>IF(LEN(PhieuBauCu!$C$3) &gt;0,  IF(OR(LEN($B52)=0,LEN(G$1)=0),"",IF(OR($B52=0,$AN52&gt;PhieuBauCu!$C$20),0,IF(SUBSTITUTE(LOWER($B52),G$1,",")=LOWER($B52),1,0))),"")</f>
        <v/>
      </c>
      <c r="H52" s="4" t="str">
        <f>IF(LEN(PhieuBauCu!$C$3) &gt;0,  IF(OR(LEN($B52)=0,LEN(H$1)=0),"",IF(OR($B52=0,$AN52&gt;PhieuBauCu!$C$20),0,IF(SUBSTITUTE(LOWER($B52),H$1,",")=LOWER($B52),1,0))),"")</f>
        <v/>
      </c>
      <c r="I52" s="4" t="str">
        <f>IF(LEN(PhieuBauCu!$C$3) &gt;0,  IF(OR(LEN($B52)=0,LEN(I$1)=0),"",IF(OR($B52=0,$AN52&gt;PhieuBauCu!$C$20),0,IF(SUBSTITUTE(LOWER($B52),I$1,",")=LOWER($B52),1,0))),"")</f>
        <v/>
      </c>
      <c r="J52" s="4" t="str">
        <f>IF(LEN(PhieuBauCu!$C$3) &gt;0, IF(OR(LEN($B52)=0,LEN(J$1)=0),"",IF(OR($B52=0,$AN52&gt;PhieuBauCu!$C$20),0,IF(SUBSTITUTE(LOWER($B52),J$1,",")=LOWER($B52),1,0))),"")</f>
        <v/>
      </c>
      <c r="K52" s="4" t="str">
        <f>IF(LEN(PhieuBauCu!$C$3) &gt;0, IF(OR(LEN($B52)=0,LEN(K$1)=0),"",IF(OR($B52=0,$AN52&gt;PhieuBauCu!$C$20),0,IF(SUBSTITUTE(LOWER($B52),K$1,",")=LOWER($B52),1,0))),"")</f>
        <v/>
      </c>
      <c r="L52" s="4" t="str">
        <f>IF(LEN(PhieuBauCu!$C$3) &gt;0, IF(OR(LEN($B52)=0,LEN(L$1)=0),"",IF(OR($B52=0,$AN52&gt;PhieuBauCu!$C$20),0,IF(SUBSTITUTE(LOWER($B52),L$1,",")=LOWER($B52),1,0))),"")</f>
        <v/>
      </c>
      <c r="M52" s="4" t="str">
        <f>IF(LEN(PhieuBauCu!$C$3) &gt;0,  IF(OR(LEN($B52)=0,LEN(M$1)=0),"",IF(OR($B52=0,$AN52&gt;PhieuBauCu!$C$20),0,IF(SUBSTITUTE(LOWER($B52),M$1,",")=LOWER($B52),1,0))),"")</f>
        <v/>
      </c>
      <c r="N52" s="4" t="str">
        <f>IF(LEN(PhieuBauCu!$C$3) &gt;0,  IF(OR(LEN($B52)=0,LEN(N$1)=0),"",IF(OR($B52=0,$AN52&gt;PhieuBauCu!$C$20),0,IF(SUBSTITUTE(LOWER($B52),N$1,",")=LOWER($B52),1,0))),"")</f>
        <v/>
      </c>
      <c r="O52" s="4" t="str">
        <f>IF(LEN(PhieuBauCu!$C$3) &gt;0,  IF(OR(LEN($B52)=0,LEN(O$1)=0),"",IF(OR($B52=0,$AN52&gt;PhieuBauCu!$C$20),0,IF(SUBSTITUTE(LOWER($B52),O$1,",")=LOWER($B52),1,0))),"")</f>
        <v/>
      </c>
      <c r="P52" s="4" t="str">
        <f>IF(LEN(PhieuBauCu!$C$3) &gt;0,  IF(OR(LEN($B52)=0,LEN(P$1)=0),"",IF(OR($B52=0,$AN52&gt;PhieuBauCu!$C$20),0,IF(SUBSTITUTE(LOWER($B52),P$1,",")=LOWER($B52),1,0))),"")</f>
        <v/>
      </c>
      <c r="Q52" s="4" t="str">
        <f>IF(LEN(PhieuBauCu!$C$3) &gt;0,  IF(OR(LEN($B52)=0,LEN(Q$1)=0),"",IF(OR($B52=0,$AN52&gt;PhieuBauCu!$C$20),0,IF(SUBSTITUTE(LOWER($B52),Q$1,",")=LOWER($B52),1,0))),"")</f>
        <v/>
      </c>
      <c r="R52" s="4" t="str">
        <f>IF(LEN(PhieuBauCu!$C$3) &gt;0,  IF(OR(LEN($B52)=0,LEN(R$1)=0),"",IF(OR($B52=0,$AN52&gt;PhieuBauCu!$C$20),0,IF(SUBSTITUTE(LOWER($B52),R$1,",")=LOWER($B52),1,0))),"")</f>
        <v/>
      </c>
      <c r="S52" s="4" t="str">
        <f>IF(LEN(PhieuBauCu!$C$3) &gt;0,  IF(OR(LEN($B52)=0,LEN(S$1)=0),"",IF(OR($B52=0,$AN52&gt;PhieuBauCu!$C$20),0,IF(SUBSTITUTE(LOWER($B52),S$1,",")=LOWER($B52),1,0))),"")</f>
        <v/>
      </c>
      <c r="T52" s="4" t="str">
        <f>IF(LEN(PhieuBauCu!$C$3) &gt;0,  IF(OR(LEN($B52)=0,LEN(T$1)=0),"",IF(OR($B52=0,$AN52&gt;PhieuBauCu!$C$20),0,IF(SUBSTITUTE(LOWER($B52),T$1,",")=LOWER($B52),1,0))),"")</f>
        <v/>
      </c>
      <c r="U52" s="10">
        <f t="shared" si="2"/>
        <v>0</v>
      </c>
      <c r="V52" s="29">
        <f>IF(B52=0,0,IF(AND(LEN(B52&gt;0),U52&gt;=1, U52&lt;=PhieuBauCu!$C$20),1,0))</f>
        <v>0</v>
      </c>
      <c r="W52" s="29">
        <f t="shared" si="3"/>
        <v>1</v>
      </c>
      <c r="X52" s="29">
        <f t="shared" si="4"/>
        <v>1</v>
      </c>
      <c r="Y52" s="29">
        <f t="shared" si="5"/>
        <v>1</v>
      </c>
      <c r="Z52" s="29">
        <f t="shared" si="6"/>
        <v>1</v>
      </c>
      <c r="AA52" s="29">
        <f t="shared" si="7"/>
        <v>1</v>
      </c>
      <c r="AB52" s="29">
        <f t="shared" si="8"/>
        <v>1</v>
      </c>
      <c r="AC52" s="29">
        <f t="shared" si="9"/>
        <v>1</v>
      </c>
      <c r="AD52" s="29">
        <f t="shared" si="10"/>
        <v>1</v>
      </c>
      <c r="AE52" s="29">
        <f t="shared" si="11"/>
        <v>1</v>
      </c>
      <c r="AF52" s="29">
        <f t="shared" si="12"/>
        <v>1</v>
      </c>
      <c r="AG52" s="29">
        <f t="shared" si="13"/>
        <v>1</v>
      </c>
      <c r="AH52" s="29">
        <f t="shared" si="14"/>
        <v>0</v>
      </c>
      <c r="AI52" s="29">
        <f t="shared" si="15"/>
        <v>0</v>
      </c>
      <c r="AJ52" s="29">
        <f t="shared" si="16"/>
        <v>0</v>
      </c>
      <c r="AK52" s="29">
        <f t="shared" si="17"/>
        <v>0</v>
      </c>
      <c r="AL52" s="29">
        <f t="shared" si="18"/>
        <v>0</v>
      </c>
      <c r="AM52" s="29">
        <f t="shared" si="19"/>
        <v>0</v>
      </c>
      <c r="AN52" s="29">
        <f t="shared" si="20"/>
        <v>11</v>
      </c>
      <c r="AO52" s="29">
        <f t="shared" si="21"/>
        <v>0</v>
      </c>
    </row>
    <row r="53" spans="1:41" ht="28.5" customHeight="1" x14ac:dyDescent="0.25">
      <c r="A53" s="31">
        <v>49</v>
      </c>
      <c r="B53" s="36"/>
      <c r="C53" s="30" t="str">
        <f t="shared" si="23"/>
        <v/>
      </c>
      <c r="D53" s="4" t="str">
        <f>IF(LEN(PhieuBauCu!$C$3) &gt;0, IF(OR(LEN($B53)=0,LEN(D$1)=0),"",IF(OR($B53=0,$AN53&gt;PhieuBauCu!$C$20),0,IF(SUBSTITUTE(LOWER($B53),D$1,",")=LOWER($B53),1,0))),"")</f>
        <v/>
      </c>
      <c r="E53" s="4" t="str">
        <f>IF(LEN(PhieuBauCu!$C$3) &gt;0, IF(OR(LEN($B53)=0,LEN(E$1)=0),"",IF(OR($B53=0,$AN53&gt;PhieuBauCu!$C$20),0,IF(SUBSTITUTE(LOWER($B53),E$1,",")=LOWER($B53),1,0))),"")</f>
        <v/>
      </c>
      <c r="F53" s="4" t="str">
        <f>IF(LEN(PhieuBauCu!$C$3) &gt;0,  IF(OR(LEN($B53)=0,LEN(F$1)=0),"",IF(OR($B53=0,$AN53&gt;PhieuBauCu!$C$20),0,IF(SUBSTITUTE(LOWER($B53),F$1,",")=LOWER($B53),1,0))),"")</f>
        <v/>
      </c>
      <c r="G53" s="4" t="str">
        <f>IF(LEN(PhieuBauCu!$C$3) &gt;0,  IF(OR(LEN($B53)=0,LEN(G$1)=0),"",IF(OR($B53=0,$AN53&gt;PhieuBauCu!$C$20),0,IF(SUBSTITUTE(LOWER($B53),G$1,",")=LOWER($B53),1,0))),"")</f>
        <v/>
      </c>
      <c r="H53" s="4" t="str">
        <f>IF(LEN(PhieuBauCu!$C$3) &gt;0,  IF(OR(LEN($B53)=0,LEN(H$1)=0),"",IF(OR($B53=0,$AN53&gt;PhieuBauCu!$C$20),0,IF(SUBSTITUTE(LOWER($B53),H$1,",")=LOWER($B53),1,0))),"")</f>
        <v/>
      </c>
      <c r="I53" s="4" t="str">
        <f>IF(LEN(PhieuBauCu!$C$3) &gt;0,  IF(OR(LEN($B53)=0,LEN(I$1)=0),"",IF(OR($B53=0,$AN53&gt;PhieuBauCu!$C$20),0,IF(SUBSTITUTE(LOWER($B53),I$1,",")=LOWER($B53),1,0))),"")</f>
        <v/>
      </c>
      <c r="J53" s="4" t="str">
        <f>IF(LEN(PhieuBauCu!$C$3) &gt;0, IF(OR(LEN($B53)=0,LEN(J$1)=0),"",IF(OR($B53=0,$AN53&gt;PhieuBauCu!$C$20),0,IF(SUBSTITUTE(LOWER($B53),J$1,",")=LOWER($B53),1,0))),"")</f>
        <v/>
      </c>
      <c r="K53" s="4" t="str">
        <f>IF(LEN(PhieuBauCu!$C$3) &gt;0, IF(OR(LEN($B53)=0,LEN(K$1)=0),"",IF(OR($B53=0,$AN53&gt;PhieuBauCu!$C$20),0,IF(SUBSTITUTE(LOWER($B53),K$1,",")=LOWER($B53),1,0))),"")</f>
        <v/>
      </c>
      <c r="L53" s="4" t="str">
        <f>IF(LEN(PhieuBauCu!$C$3) &gt;0, IF(OR(LEN($B53)=0,LEN(L$1)=0),"",IF(OR($B53=0,$AN53&gt;PhieuBauCu!$C$20),0,IF(SUBSTITUTE(LOWER($B53),L$1,",")=LOWER($B53),1,0))),"")</f>
        <v/>
      </c>
      <c r="M53" s="4" t="str">
        <f>IF(LEN(PhieuBauCu!$C$3) &gt;0,  IF(OR(LEN($B53)=0,LEN(M$1)=0),"",IF(OR($B53=0,$AN53&gt;PhieuBauCu!$C$20),0,IF(SUBSTITUTE(LOWER($B53),M$1,",")=LOWER($B53),1,0))),"")</f>
        <v/>
      </c>
      <c r="N53" s="4" t="str">
        <f>IF(LEN(PhieuBauCu!$C$3) &gt;0,  IF(OR(LEN($B53)=0,LEN(N$1)=0),"",IF(OR($B53=0,$AN53&gt;PhieuBauCu!$C$20),0,IF(SUBSTITUTE(LOWER($B53),N$1,",")=LOWER($B53),1,0))),"")</f>
        <v/>
      </c>
      <c r="O53" s="4" t="str">
        <f>IF(LEN(PhieuBauCu!$C$3) &gt;0,  IF(OR(LEN($B53)=0,LEN(O$1)=0),"",IF(OR($B53=0,$AN53&gt;PhieuBauCu!$C$20),0,IF(SUBSTITUTE(LOWER($B53),O$1,",")=LOWER($B53),1,0))),"")</f>
        <v/>
      </c>
      <c r="P53" s="4" t="str">
        <f>IF(LEN(PhieuBauCu!$C$3) &gt;0,  IF(OR(LEN($B53)=0,LEN(P$1)=0),"",IF(OR($B53=0,$AN53&gt;PhieuBauCu!$C$20),0,IF(SUBSTITUTE(LOWER($B53),P$1,",")=LOWER($B53),1,0))),"")</f>
        <v/>
      </c>
      <c r="Q53" s="4" t="str">
        <f>IF(LEN(PhieuBauCu!$C$3) &gt;0,  IF(OR(LEN($B53)=0,LEN(Q$1)=0),"",IF(OR($B53=0,$AN53&gt;PhieuBauCu!$C$20),0,IF(SUBSTITUTE(LOWER($B53),Q$1,",")=LOWER($B53),1,0))),"")</f>
        <v/>
      </c>
      <c r="R53" s="4" t="str">
        <f>IF(LEN(PhieuBauCu!$C$3) &gt;0,  IF(OR(LEN($B53)=0,LEN(R$1)=0),"",IF(OR($B53=0,$AN53&gt;PhieuBauCu!$C$20),0,IF(SUBSTITUTE(LOWER($B53),R$1,",")=LOWER($B53),1,0))),"")</f>
        <v/>
      </c>
      <c r="S53" s="4" t="str">
        <f>IF(LEN(PhieuBauCu!$C$3) &gt;0,  IF(OR(LEN($B53)=0,LEN(S$1)=0),"",IF(OR($B53=0,$AN53&gt;PhieuBauCu!$C$20),0,IF(SUBSTITUTE(LOWER($B53),S$1,",")=LOWER($B53),1,0))),"")</f>
        <v/>
      </c>
      <c r="T53" s="4" t="str">
        <f>IF(LEN(PhieuBauCu!$C$3) &gt;0,  IF(OR(LEN($B53)=0,LEN(T$1)=0),"",IF(OR($B53=0,$AN53&gt;PhieuBauCu!$C$20),0,IF(SUBSTITUTE(LOWER($B53),T$1,",")=LOWER($B53),1,0))),"")</f>
        <v/>
      </c>
      <c r="U53" s="10">
        <f t="shared" si="2"/>
        <v>0</v>
      </c>
      <c r="V53" s="29">
        <f>IF(B53=0,0,IF(AND(LEN(B53&gt;0),U53&gt;=1, U53&lt;=PhieuBauCu!$C$20),1,0))</f>
        <v>0</v>
      </c>
      <c r="W53" s="29">
        <f t="shared" si="3"/>
        <v>1</v>
      </c>
      <c r="X53" s="29">
        <f t="shared" si="4"/>
        <v>1</v>
      </c>
      <c r="Y53" s="29">
        <f t="shared" si="5"/>
        <v>1</v>
      </c>
      <c r="Z53" s="29">
        <f t="shared" si="6"/>
        <v>1</v>
      </c>
      <c r="AA53" s="29">
        <f t="shared" si="7"/>
        <v>1</v>
      </c>
      <c r="AB53" s="29">
        <f t="shared" si="8"/>
        <v>1</v>
      </c>
      <c r="AC53" s="29">
        <f t="shared" si="9"/>
        <v>1</v>
      </c>
      <c r="AD53" s="29">
        <f t="shared" si="10"/>
        <v>1</v>
      </c>
      <c r="AE53" s="29">
        <f t="shared" si="11"/>
        <v>1</v>
      </c>
      <c r="AF53" s="29">
        <f t="shared" si="12"/>
        <v>1</v>
      </c>
      <c r="AG53" s="29">
        <f t="shared" si="13"/>
        <v>1</v>
      </c>
      <c r="AH53" s="29">
        <f t="shared" si="14"/>
        <v>0</v>
      </c>
      <c r="AI53" s="29">
        <f t="shared" si="15"/>
        <v>0</v>
      </c>
      <c r="AJ53" s="29">
        <f t="shared" si="16"/>
        <v>0</v>
      </c>
      <c r="AK53" s="29">
        <f t="shared" si="17"/>
        <v>0</v>
      </c>
      <c r="AL53" s="29">
        <f t="shared" si="18"/>
        <v>0</v>
      </c>
      <c r="AM53" s="29">
        <f t="shared" si="19"/>
        <v>0</v>
      </c>
      <c r="AN53" s="29">
        <f t="shared" si="20"/>
        <v>11</v>
      </c>
      <c r="AO53" s="29">
        <f t="shared" si="21"/>
        <v>0</v>
      </c>
    </row>
    <row r="54" spans="1:41" ht="28.5" customHeight="1" x14ac:dyDescent="0.25">
      <c r="A54" s="31">
        <v>50</v>
      </c>
      <c r="B54" s="36"/>
      <c r="C54" s="30" t="str">
        <f t="shared" si="23"/>
        <v/>
      </c>
      <c r="D54" s="4" t="str">
        <f>IF(LEN(PhieuBauCu!$C$3) &gt;0, IF(OR(LEN($B54)=0,LEN(D$1)=0),"",IF(OR($B54=0,$AN54&gt;PhieuBauCu!$C$20),0,IF(SUBSTITUTE(LOWER($B54),D$1,",")=LOWER($B54),1,0))),"")</f>
        <v/>
      </c>
      <c r="E54" s="4" t="str">
        <f>IF(LEN(PhieuBauCu!$C$3) &gt;0, IF(OR(LEN($B54)=0,LEN(E$1)=0),"",IF(OR($B54=0,$AN54&gt;PhieuBauCu!$C$20),0,IF(SUBSTITUTE(LOWER($B54),E$1,",")=LOWER($B54),1,0))),"")</f>
        <v/>
      </c>
      <c r="F54" s="4" t="str">
        <f>IF(LEN(PhieuBauCu!$C$3) &gt;0,  IF(OR(LEN($B54)=0,LEN(F$1)=0),"",IF(OR($B54=0,$AN54&gt;PhieuBauCu!$C$20),0,IF(SUBSTITUTE(LOWER($B54),F$1,",")=LOWER($B54),1,0))),"")</f>
        <v/>
      </c>
      <c r="G54" s="4" t="str">
        <f>IF(LEN(PhieuBauCu!$C$3) &gt;0,  IF(OR(LEN($B54)=0,LEN(G$1)=0),"",IF(OR($B54=0,$AN54&gt;PhieuBauCu!$C$20),0,IF(SUBSTITUTE(LOWER($B54),G$1,",")=LOWER($B54),1,0))),"")</f>
        <v/>
      </c>
      <c r="H54" s="4" t="str">
        <f>IF(LEN(PhieuBauCu!$C$3) &gt;0,  IF(OR(LEN($B54)=0,LEN(H$1)=0),"",IF(OR($B54=0,$AN54&gt;PhieuBauCu!$C$20),0,IF(SUBSTITUTE(LOWER($B54),H$1,",")=LOWER($B54),1,0))),"")</f>
        <v/>
      </c>
      <c r="I54" s="4" t="str">
        <f>IF(LEN(PhieuBauCu!$C$3) &gt;0,  IF(OR(LEN($B54)=0,LEN(I$1)=0),"",IF(OR($B54=0,$AN54&gt;PhieuBauCu!$C$20),0,IF(SUBSTITUTE(LOWER($B54),I$1,",")=LOWER($B54),1,0))),"")</f>
        <v/>
      </c>
      <c r="J54" s="4" t="str">
        <f>IF(LEN(PhieuBauCu!$C$3) &gt;0, IF(OR(LEN($B54)=0,LEN(J$1)=0),"",IF(OR($B54=0,$AN54&gt;PhieuBauCu!$C$20),0,IF(SUBSTITUTE(LOWER($B54),J$1,",")=LOWER($B54),1,0))),"")</f>
        <v/>
      </c>
      <c r="K54" s="4" t="str">
        <f>IF(LEN(PhieuBauCu!$C$3) &gt;0, IF(OR(LEN($B54)=0,LEN(K$1)=0),"",IF(OR($B54=0,$AN54&gt;PhieuBauCu!$C$20),0,IF(SUBSTITUTE(LOWER($B54),K$1,",")=LOWER($B54),1,0))),"")</f>
        <v/>
      </c>
      <c r="L54" s="4" t="str">
        <f>IF(LEN(PhieuBauCu!$C$3) &gt;0, IF(OR(LEN($B54)=0,LEN(L$1)=0),"",IF(OR($B54=0,$AN54&gt;PhieuBauCu!$C$20),0,IF(SUBSTITUTE(LOWER($B54),L$1,",")=LOWER($B54),1,0))),"")</f>
        <v/>
      </c>
      <c r="M54" s="4" t="str">
        <f>IF(LEN(PhieuBauCu!$C$3) &gt;0,  IF(OR(LEN($B54)=0,LEN(M$1)=0),"",IF(OR($B54=0,$AN54&gt;PhieuBauCu!$C$20),0,IF(SUBSTITUTE(LOWER($B54),M$1,",")=LOWER($B54),1,0))),"")</f>
        <v/>
      </c>
      <c r="N54" s="4" t="str">
        <f>IF(LEN(PhieuBauCu!$C$3) &gt;0,  IF(OR(LEN($B54)=0,LEN(N$1)=0),"",IF(OR($B54=0,$AN54&gt;PhieuBauCu!$C$20),0,IF(SUBSTITUTE(LOWER($B54),N$1,",")=LOWER($B54),1,0))),"")</f>
        <v/>
      </c>
      <c r="O54" s="4" t="str">
        <f>IF(LEN(PhieuBauCu!$C$3) &gt;0,  IF(OR(LEN($B54)=0,LEN(O$1)=0),"",IF(OR($B54=0,$AN54&gt;PhieuBauCu!$C$20),0,IF(SUBSTITUTE(LOWER($B54),O$1,",")=LOWER($B54),1,0))),"")</f>
        <v/>
      </c>
      <c r="P54" s="4" t="str">
        <f>IF(LEN(PhieuBauCu!$C$3) &gt;0,  IF(OR(LEN($B54)=0,LEN(P$1)=0),"",IF(OR($B54=0,$AN54&gt;PhieuBauCu!$C$20),0,IF(SUBSTITUTE(LOWER($B54),P$1,",")=LOWER($B54),1,0))),"")</f>
        <v/>
      </c>
      <c r="Q54" s="4" t="str">
        <f>IF(LEN(PhieuBauCu!$C$3) &gt;0,  IF(OR(LEN($B54)=0,LEN(Q$1)=0),"",IF(OR($B54=0,$AN54&gt;PhieuBauCu!$C$20),0,IF(SUBSTITUTE(LOWER($B54),Q$1,",")=LOWER($B54),1,0))),"")</f>
        <v/>
      </c>
      <c r="R54" s="4" t="str">
        <f>IF(LEN(PhieuBauCu!$C$3) &gt;0,  IF(OR(LEN($B54)=0,LEN(R$1)=0),"",IF(OR($B54=0,$AN54&gt;PhieuBauCu!$C$20),0,IF(SUBSTITUTE(LOWER($B54),R$1,",")=LOWER($B54),1,0))),"")</f>
        <v/>
      </c>
      <c r="S54" s="4" t="str">
        <f>IF(LEN(PhieuBauCu!$C$3) &gt;0,  IF(OR(LEN($B54)=0,LEN(S$1)=0),"",IF(OR($B54=0,$AN54&gt;PhieuBauCu!$C$20),0,IF(SUBSTITUTE(LOWER($B54),S$1,",")=LOWER($B54),1,0))),"")</f>
        <v/>
      </c>
      <c r="T54" s="4" t="str">
        <f>IF(LEN(PhieuBauCu!$C$3) &gt;0,  IF(OR(LEN($B54)=0,LEN(T$1)=0),"",IF(OR($B54=0,$AN54&gt;PhieuBauCu!$C$20),0,IF(SUBSTITUTE(LOWER($B54),T$1,",")=LOWER($B54),1,0))),"")</f>
        <v/>
      </c>
      <c r="U54" s="10">
        <f t="shared" si="2"/>
        <v>0</v>
      </c>
      <c r="V54" s="29">
        <f>IF(B54=0,0,IF(AND(LEN(B54&gt;0),U54&gt;=1, U54&lt;=PhieuBauCu!$C$20),1,0))</f>
        <v>0</v>
      </c>
      <c r="W54" s="29">
        <f t="shared" si="3"/>
        <v>1</v>
      </c>
      <c r="X54" s="29">
        <f t="shared" si="4"/>
        <v>1</v>
      </c>
      <c r="Y54" s="29">
        <f t="shared" si="5"/>
        <v>1</v>
      </c>
      <c r="Z54" s="29">
        <f t="shared" si="6"/>
        <v>1</v>
      </c>
      <c r="AA54" s="29">
        <f t="shared" si="7"/>
        <v>1</v>
      </c>
      <c r="AB54" s="29">
        <f t="shared" si="8"/>
        <v>1</v>
      </c>
      <c r="AC54" s="29">
        <f t="shared" si="9"/>
        <v>1</v>
      </c>
      <c r="AD54" s="29">
        <f t="shared" si="10"/>
        <v>1</v>
      </c>
      <c r="AE54" s="29">
        <f t="shared" si="11"/>
        <v>1</v>
      </c>
      <c r="AF54" s="29">
        <f t="shared" si="12"/>
        <v>1</v>
      </c>
      <c r="AG54" s="29">
        <f t="shared" si="13"/>
        <v>1</v>
      </c>
      <c r="AH54" s="29">
        <f t="shared" si="14"/>
        <v>0</v>
      </c>
      <c r="AI54" s="29">
        <f t="shared" si="15"/>
        <v>0</v>
      </c>
      <c r="AJ54" s="29">
        <f t="shared" si="16"/>
        <v>0</v>
      </c>
      <c r="AK54" s="29">
        <f t="shared" si="17"/>
        <v>0</v>
      </c>
      <c r="AL54" s="29">
        <f t="shared" si="18"/>
        <v>0</v>
      </c>
      <c r="AM54" s="29">
        <f t="shared" si="19"/>
        <v>0</v>
      </c>
      <c r="AN54" s="29">
        <f t="shared" si="20"/>
        <v>11</v>
      </c>
      <c r="AO54" s="29">
        <f t="shared" si="21"/>
        <v>0</v>
      </c>
    </row>
    <row r="55" spans="1:41" ht="28.5" customHeight="1" x14ac:dyDescent="0.25">
      <c r="A55" s="31">
        <v>51</v>
      </c>
      <c r="B55" s="36"/>
      <c r="C55" s="30" t="str">
        <f t="shared" si="23"/>
        <v/>
      </c>
      <c r="D55" s="4" t="str">
        <f>IF(LEN(PhieuBauCu!$C$3) &gt;0, IF(OR(LEN($B55)=0,LEN(D$1)=0),"",IF(OR($B55=0,$AN55&gt;PhieuBauCu!$C$20),0,IF(SUBSTITUTE(LOWER($B55),D$1,",")=LOWER($B55),1,0))),"")</f>
        <v/>
      </c>
      <c r="E55" s="4" t="str">
        <f>IF(LEN(PhieuBauCu!$C$3) &gt;0, IF(OR(LEN($B55)=0,LEN(E$1)=0),"",IF(OR($B55=0,$AN55&gt;PhieuBauCu!$C$20),0,IF(SUBSTITUTE(LOWER($B55),E$1,",")=LOWER($B55),1,0))),"")</f>
        <v/>
      </c>
      <c r="F55" s="4" t="str">
        <f>IF(LEN(PhieuBauCu!$C$3) &gt;0,  IF(OR(LEN($B55)=0,LEN(F$1)=0),"",IF(OR($B55=0,$AN55&gt;PhieuBauCu!$C$20),0,IF(SUBSTITUTE(LOWER($B55),F$1,",")=LOWER($B55),1,0))),"")</f>
        <v/>
      </c>
      <c r="G55" s="4" t="str">
        <f>IF(LEN(PhieuBauCu!$C$3) &gt;0,  IF(OR(LEN($B55)=0,LEN(G$1)=0),"",IF(OR($B55=0,$AN55&gt;PhieuBauCu!$C$20),0,IF(SUBSTITUTE(LOWER($B55),G$1,",")=LOWER($B55),1,0))),"")</f>
        <v/>
      </c>
      <c r="H55" s="4" t="str">
        <f>IF(LEN(PhieuBauCu!$C$3) &gt;0,  IF(OR(LEN($B55)=0,LEN(H$1)=0),"",IF(OR($B55=0,$AN55&gt;PhieuBauCu!$C$20),0,IF(SUBSTITUTE(LOWER($B55),H$1,",")=LOWER($B55),1,0))),"")</f>
        <v/>
      </c>
      <c r="I55" s="4" t="str">
        <f>IF(LEN(PhieuBauCu!$C$3) &gt;0,  IF(OR(LEN($B55)=0,LEN(I$1)=0),"",IF(OR($B55=0,$AN55&gt;PhieuBauCu!$C$20),0,IF(SUBSTITUTE(LOWER($B55),I$1,",")=LOWER($B55),1,0))),"")</f>
        <v/>
      </c>
      <c r="J55" s="4" t="str">
        <f>IF(LEN(PhieuBauCu!$C$3) &gt;0, IF(OR(LEN($B55)=0,LEN(J$1)=0),"",IF(OR($B55=0,$AN55&gt;PhieuBauCu!$C$20),0,IF(SUBSTITUTE(LOWER($B55),J$1,",")=LOWER($B55),1,0))),"")</f>
        <v/>
      </c>
      <c r="K55" s="4" t="str">
        <f>IF(LEN(PhieuBauCu!$C$3) &gt;0, IF(OR(LEN($B55)=0,LEN(K$1)=0),"",IF(OR($B55=0,$AN55&gt;PhieuBauCu!$C$20),0,IF(SUBSTITUTE(LOWER($B55),K$1,",")=LOWER($B55),1,0))),"")</f>
        <v/>
      </c>
      <c r="L55" s="4" t="str">
        <f>IF(LEN(PhieuBauCu!$C$3) &gt;0, IF(OR(LEN($B55)=0,LEN(L$1)=0),"",IF(OR($B55=0,$AN55&gt;PhieuBauCu!$C$20),0,IF(SUBSTITUTE(LOWER($B55),L$1,",")=LOWER($B55),1,0))),"")</f>
        <v/>
      </c>
      <c r="M55" s="4" t="str">
        <f>IF(LEN(PhieuBauCu!$C$3) &gt;0,  IF(OR(LEN($B55)=0,LEN(M$1)=0),"",IF(OR($B55=0,$AN55&gt;PhieuBauCu!$C$20),0,IF(SUBSTITUTE(LOWER($B55),M$1,",")=LOWER($B55),1,0))),"")</f>
        <v/>
      </c>
      <c r="N55" s="4" t="str">
        <f>IF(LEN(PhieuBauCu!$C$3) &gt;0,  IF(OR(LEN($B55)=0,LEN(N$1)=0),"",IF(OR($B55=0,$AN55&gt;PhieuBauCu!$C$20),0,IF(SUBSTITUTE(LOWER($B55),N$1,",")=LOWER($B55),1,0))),"")</f>
        <v/>
      </c>
      <c r="O55" s="4" t="str">
        <f>IF(LEN(PhieuBauCu!$C$3) &gt;0,  IF(OR(LEN($B55)=0,LEN(O$1)=0),"",IF(OR($B55=0,$AN55&gt;PhieuBauCu!$C$20),0,IF(SUBSTITUTE(LOWER($B55),O$1,",")=LOWER($B55),1,0))),"")</f>
        <v/>
      </c>
      <c r="P55" s="4" t="str">
        <f>IF(LEN(PhieuBauCu!$C$3) &gt;0,  IF(OR(LEN($B55)=0,LEN(P$1)=0),"",IF(OR($B55=0,$AN55&gt;PhieuBauCu!$C$20),0,IF(SUBSTITUTE(LOWER($B55),P$1,",")=LOWER($B55),1,0))),"")</f>
        <v/>
      </c>
      <c r="Q55" s="4" t="str">
        <f>IF(LEN(PhieuBauCu!$C$3) &gt;0,  IF(OR(LEN($B55)=0,LEN(Q$1)=0),"",IF(OR($B55=0,$AN55&gt;PhieuBauCu!$C$20),0,IF(SUBSTITUTE(LOWER($B55),Q$1,",")=LOWER($B55),1,0))),"")</f>
        <v/>
      </c>
      <c r="R55" s="4" t="str">
        <f>IF(LEN(PhieuBauCu!$C$3) &gt;0,  IF(OR(LEN($B55)=0,LEN(R$1)=0),"",IF(OR($B55=0,$AN55&gt;PhieuBauCu!$C$20),0,IF(SUBSTITUTE(LOWER($B55),R$1,",")=LOWER($B55),1,0))),"")</f>
        <v/>
      </c>
      <c r="S55" s="4" t="str">
        <f>IF(LEN(PhieuBauCu!$C$3) &gt;0,  IF(OR(LEN($B55)=0,LEN(S$1)=0),"",IF(OR($B55=0,$AN55&gt;PhieuBauCu!$C$20),0,IF(SUBSTITUTE(LOWER($B55),S$1,",")=LOWER($B55),1,0))),"")</f>
        <v/>
      </c>
      <c r="T55" s="4" t="str">
        <f>IF(LEN(PhieuBauCu!$C$3) &gt;0,  IF(OR(LEN($B55)=0,LEN(T$1)=0),"",IF(OR($B55=0,$AN55&gt;PhieuBauCu!$C$20),0,IF(SUBSTITUTE(LOWER($B55),T$1,",")=LOWER($B55),1,0))),"")</f>
        <v/>
      </c>
      <c r="U55" s="10">
        <f t="shared" si="2"/>
        <v>0</v>
      </c>
      <c r="V55" s="29">
        <f>IF(B55=0,0,IF(AND(LEN(B55&gt;0),U55&gt;=1, U55&lt;=PhieuBauCu!$C$20),1,0))</f>
        <v>0</v>
      </c>
      <c r="W55" s="29">
        <f t="shared" si="3"/>
        <v>1</v>
      </c>
      <c r="X55" s="29">
        <f t="shared" si="4"/>
        <v>1</v>
      </c>
      <c r="Y55" s="29">
        <f t="shared" si="5"/>
        <v>1</v>
      </c>
      <c r="Z55" s="29">
        <f t="shared" si="6"/>
        <v>1</v>
      </c>
      <c r="AA55" s="29">
        <f t="shared" si="7"/>
        <v>1</v>
      </c>
      <c r="AB55" s="29">
        <f t="shared" si="8"/>
        <v>1</v>
      </c>
      <c r="AC55" s="29">
        <f t="shared" si="9"/>
        <v>1</v>
      </c>
      <c r="AD55" s="29">
        <f t="shared" si="10"/>
        <v>1</v>
      </c>
      <c r="AE55" s="29">
        <f t="shared" si="11"/>
        <v>1</v>
      </c>
      <c r="AF55" s="29">
        <f t="shared" si="12"/>
        <v>1</v>
      </c>
      <c r="AG55" s="29">
        <f t="shared" si="13"/>
        <v>1</v>
      </c>
      <c r="AH55" s="29">
        <f t="shared" si="14"/>
        <v>0</v>
      </c>
      <c r="AI55" s="29">
        <f t="shared" si="15"/>
        <v>0</v>
      </c>
      <c r="AJ55" s="29">
        <f t="shared" si="16"/>
        <v>0</v>
      </c>
      <c r="AK55" s="29">
        <f t="shared" si="17"/>
        <v>0</v>
      </c>
      <c r="AL55" s="29">
        <f t="shared" si="18"/>
        <v>0</v>
      </c>
      <c r="AM55" s="29">
        <f t="shared" si="19"/>
        <v>0</v>
      </c>
      <c r="AN55" s="29">
        <f t="shared" si="20"/>
        <v>11</v>
      </c>
      <c r="AO55" s="29">
        <f t="shared" si="21"/>
        <v>0</v>
      </c>
    </row>
    <row r="56" spans="1:41" ht="28.5" customHeight="1" x14ac:dyDescent="0.25">
      <c r="A56" s="31">
        <v>52</v>
      </c>
      <c r="B56" s="36"/>
      <c r="C56" s="30" t="str">
        <f t="shared" si="23"/>
        <v/>
      </c>
      <c r="D56" s="4" t="str">
        <f>IF(LEN(PhieuBauCu!$C$3) &gt;0, IF(OR(LEN($B56)=0,LEN(D$1)=0),"",IF(OR($B56=0,$AN56&gt;PhieuBauCu!$C$20),0,IF(SUBSTITUTE(LOWER($B56),D$1,",")=LOWER($B56),1,0))),"")</f>
        <v/>
      </c>
      <c r="E56" s="4" t="str">
        <f>IF(LEN(PhieuBauCu!$C$3) &gt;0, IF(OR(LEN($B56)=0,LEN(E$1)=0),"",IF(OR($B56=0,$AN56&gt;PhieuBauCu!$C$20),0,IF(SUBSTITUTE(LOWER($B56),E$1,",")=LOWER($B56),1,0))),"")</f>
        <v/>
      </c>
      <c r="F56" s="4" t="str">
        <f>IF(LEN(PhieuBauCu!$C$3) &gt;0,  IF(OR(LEN($B56)=0,LEN(F$1)=0),"",IF(OR($B56=0,$AN56&gt;PhieuBauCu!$C$20),0,IF(SUBSTITUTE(LOWER($B56),F$1,",")=LOWER($B56),1,0))),"")</f>
        <v/>
      </c>
      <c r="G56" s="4" t="str">
        <f>IF(LEN(PhieuBauCu!$C$3) &gt;0,  IF(OR(LEN($B56)=0,LEN(G$1)=0),"",IF(OR($B56=0,$AN56&gt;PhieuBauCu!$C$20),0,IF(SUBSTITUTE(LOWER($B56),G$1,",")=LOWER($B56),1,0))),"")</f>
        <v/>
      </c>
      <c r="H56" s="4" t="str">
        <f>IF(LEN(PhieuBauCu!$C$3) &gt;0,  IF(OR(LEN($B56)=0,LEN(H$1)=0),"",IF(OR($B56=0,$AN56&gt;PhieuBauCu!$C$20),0,IF(SUBSTITUTE(LOWER($B56),H$1,",")=LOWER($B56),1,0))),"")</f>
        <v/>
      </c>
      <c r="I56" s="4" t="str">
        <f>IF(LEN(PhieuBauCu!$C$3) &gt;0,  IF(OR(LEN($B56)=0,LEN(I$1)=0),"",IF(OR($B56=0,$AN56&gt;PhieuBauCu!$C$20),0,IF(SUBSTITUTE(LOWER($B56),I$1,",")=LOWER($B56),1,0))),"")</f>
        <v/>
      </c>
      <c r="J56" s="4" t="str">
        <f>IF(LEN(PhieuBauCu!$C$3) &gt;0, IF(OR(LEN($B56)=0,LEN(J$1)=0),"",IF(OR($B56=0,$AN56&gt;PhieuBauCu!$C$20),0,IF(SUBSTITUTE(LOWER($B56),J$1,",")=LOWER($B56),1,0))),"")</f>
        <v/>
      </c>
      <c r="K56" s="4" t="str">
        <f>IF(LEN(PhieuBauCu!$C$3) &gt;0, IF(OR(LEN($B56)=0,LEN(K$1)=0),"",IF(OR($B56=0,$AN56&gt;PhieuBauCu!$C$20),0,IF(SUBSTITUTE(LOWER($B56),K$1,",")=LOWER($B56),1,0))),"")</f>
        <v/>
      </c>
      <c r="L56" s="4" t="str">
        <f>IF(LEN(PhieuBauCu!$C$3) &gt;0, IF(OR(LEN($B56)=0,LEN(L$1)=0),"",IF(OR($B56=0,$AN56&gt;PhieuBauCu!$C$20),0,IF(SUBSTITUTE(LOWER($B56),L$1,",")=LOWER($B56),1,0))),"")</f>
        <v/>
      </c>
      <c r="M56" s="4" t="str">
        <f>IF(LEN(PhieuBauCu!$C$3) &gt;0,  IF(OR(LEN($B56)=0,LEN(M$1)=0),"",IF(OR($B56=0,$AN56&gt;PhieuBauCu!$C$20),0,IF(SUBSTITUTE(LOWER($B56),M$1,",")=LOWER($B56),1,0))),"")</f>
        <v/>
      </c>
      <c r="N56" s="4" t="str">
        <f>IF(LEN(PhieuBauCu!$C$3) &gt;0,  IF(OR(LEN($B56)=0,LEN(N$1)=0),"",IF(OR($B56=0,$AN56&gt;PhieuBauCu!$C$20),0,IF(SUBSTITUTE(LOWER($B56),N$1,",")=LOWER($B56),1,0))),"")</f>
        <v/>
      </c>
      <c r="O56" s="4" t="str">
        <f>IF(LEN(PhieuBauCu!$C$3) &gt;0,  IF(OR(LEN($B56)=0,LEN(O$1)=0),"",IF(OR($B56=0,$AN56&gt;PhieuBauCu!$C$20),0,IF(SUBSTITUTE(LOWER($B56),O$1,",")=LOWER($B56),1,0))),"")</f>
        <v/>
      </c>
      <c r="P56" s="4" t="str">
        <f>IF(LEN(PhieuBauCu!$C$3) &gt;0,  IF(OR(LEN($B56)=0,LEN(P$1)=0),"",IF(OR($B56=0,$AN56&gt;PhieuBauCu!$C$20),0,IF(SUBSTITUTE(LOWER($B56),P$1,",")=LOWER($B56),1,0))),"")</f>
        <v/>
      </c>
      <c r="Q56" s="4" t="str">
        <f>IF(LEN(PhieuBauCu!$C$3) &gt;0,  IF(OR(LEN($B56)=0,LEN(Q$1)=0),"",IF(OR($B56=0,$AN56&gt;PhieuBauCu!$C$20),0,IF(SUBSTITUTE(LOWER($B56),Q$1,",")=LOWER($B56),1,0))),"")</f>
        <v/>
      </c>
      <c r="R56" s="4" t="str">
        <f>IF(LEN(PhieuBauCu!$C$3) &gt;0,  IF(OR(LEN($B56)=0,LEN(R$1)=0),"",IF(OR($B56=0,$AN56&gt;PhieuBauCu!$C$20),0,IF(SUBSTITUTE(LOWER($B56),R$1,",")=LOWER($B56),1,0))),"")</f>
        <v/>
      </c>
      <c r="S56" s="4" t="str">
        <f>IF(LEN(PhieuBauCu!$C$3) &gt;0,  IF(OR(LEN($B56)=0,LEN(S$1)=0),"",IF(OR($B56=0,$AN56&gt;PhieuBauCu!$C$20),0,IF(SUBSTITUTE(LOWER($B56),S$1,",")=LOWER($B56),1,0))),"")</f>
        <v/>
      </c>
      <c r="T56" s="4" t="str">
        <f>IF(LEN(PhieuBauCu!$C$3) &gt;0,  IF(OR(LEN($B56)=0,LEN(T$1)=0),"",IF(OR($B56=0,$AN56&gt;PhieuBauCu!$C$20),0,IF(SUBSTITUTE(LOWER($B56),T$1,",")=LOWER($B56),1,0))),"")</f>
        <v/>
      </c>
      <c r="U56" s="10">
        <f t="shared" si="2"/>
        <v>0</v>
      </c>
      <c r="V56" s="29">
        <f>IF(B56=0,0,IF(AND(LEN(B56&gt;0),U56&gt;=1, U56&lt;=PhieuBauCu!$C$20),1,0))</f>
        <v>0</v>
      </c>
      <c r="W56" s="29">
        <f t="shared" si="3"/>
        <v>1</v>
      </c>
      <c r="X56" s="29">
        <f t="shared" si="4"/>
        <v>1</v>
      </c>
      <c r="Y56" s="29">
        <f t="shared" si="5"/>
        <v>1</v>
      </c>
      <c r="Z56" s="29">
        <f t="shared" si="6"/>
        <v>1</v>
      </c>
      <c r="AA56" s="29">
        <f t="shared" si="7"/>
        <v>1</v>
      </c>
      <c r="AB56" s="29">
        <f t="shared" si="8"/>
        <v>1</v>
      </c>
      <c r="AC56" s="29">
        <f t="shared" si="9"/>
        <v>1</v>
      </c>
      <c r="AD56" s="29">
        <f t="shared" si="10"/>
        <v>1</v>
      </c>
      <c r="AE56" s="29">
        <f t="shared" si="11"/>
        <v>1</v>
      </c>
      <c r="AF56" s="29">
        <f t="shared" si="12"/>
        <v>1</v>
      </c>
      <c r="AG56" s="29">
        <f t="shared" si="13"/>
        <v>1</v>
      </c>
      <c r="AH56" s="29">
        <f t="shared" si="14"/>
        <v>0</v>
      </c>
      <c r="AI56" s="29">
        <f t="shared" si="15"/>
        <v>0</v>
      </c>
      <c r="AJ56" s="29">
        <f t="shared" si="16"/>
        <v>0</v>
      </c>
      <c r="AK56" s="29">
        <f t="shared" si="17"/>
        <v>0</v>
      </c>
      <c r="AL56" s="29">
        <f t="shared" si="18"/>
        <v>0</v>
      </c>
      <c r="AM56" s="29">
        <f t="shared" si="19"/>
        <v>0</v>
      </c>
      <c r="AN56" s="29">
        <f t="shared" si="20"/>
        <v>11</v>
      </c>
      <c r="AO56" s="29">
        <f t="shared" si="21"/>
        <v>0</v>
      </c>
    </row>
    <row r="57" spans="1:41" ht="28.5" customHeight="1" x14ac:dyDescent="0.25">
      <c r="A57" s="31">
        <v>53</v>
      </c>
      <c r="B57" s="36"/>
      <c r="C57" s="30" t="str">
        <f t="shared" si="23"/>
        <v/>
      </c>
      <c r="D57" s="4" t="str">
        <f>IF(LEN(PhieuBauCu!$C$3) &gt;0, IF(OR(LEN($B57)=0,LEN(D$1)=0),"",IF(OR($B57=0,$AN57&gt;PhieuBauCu!$C$20),0,IF(SUBSTITUTE(LOWER($B57),D$1,",")=LOWER($B57),1,0))),"")</f>
        <v/>
      </c>
      <c r="E57" s="4" t="str">
        <f>IF(LEN(PhieuBauCu!$C$3) &gt;0, IF(OR(LEN($B57)=0,LEN(E$1)=0),"",IF(OR($B57=0,$AN57&gt;PhieuBauCu!$C$20),0,IF(SUBSTITUTE(LOWER($B57),E$1,",")=LOWER($B57),1,0))),"")</f>
        <v/>
      </c>
      <c r="F57" s="4" t="str">
        <f>IF(LEN(PhieuBauCu!$C$3) &gt;0,  IF(OR(LEN($B57)=0,LEN(F$1)=0),"",IF(OR($B57=0,$AN57&gt;PhieuBauCu!$C$20),0,IF(SUBSTITUTE(LOWER($B57),F$1,",")=LOWER($B57),1,0))),"")</f>
        <v/>
      </c>
      <c r="G57" s="4" t="str">
        <f>IF(LEN(PhieuBauCu!$C$3) &gt;0,  IF(OR(LEN($B57)=0,LEN(G$1)=0),"",IF(OR($B57=0,$AN57&gt;PhieuBauCu!$C$20),0,IF(SUBSTITUTE(LOWER($B57),G$1,",")=LOWER($B57),1,0))),"")</f>
        <v/>
      </c>
      <c r="H57" s="4" t="str">
        <f>IF(LEN(PhieuBauCu!$C$3) &gt;0,  IF(OR(LEN($B57)=0,LEN(H$1)=0),"",IF(OR($B57=0,$AN57&gt;PhieuBauCu!$C$20),0,IF(SUBSTITUTE(LOWER($B57),H$1,",")=LOWER($B57),1,0))),"")</f>
        <v/>
      </c>
      <c r="I57" s="4" t="str">
        <f>IF(LEN(PhieuBauCu!$C$3) &gt;0,  IF(OR(LEN($B57)=0,LEN(I$1)=0),"",IF(OR($B57=0,$AN57&gt;PhieuBauCu!$C$20),0,IF(SUBSTITUTE(LOWER($B57),I$1,",")=LOWER($B57),1,0))),"")</f>
        <v/>
      </c>
      <c r="J57" s="4" t="str">
        <f>IF(LEN(PhieuBauCu!$C$3) &gt;0, IF(OR(LEN($B57)=0,LEN(J$1)=0),"",IF(OR($B57=0,$AN57&gt;PhieuBauCu!$C$20),0,IF(SUBSTITUTE(LOWER($B57),J$1,",")=LOWER($B57),1,0))),"")</f>
        <v/>
      </c>
      <c r="K57" s="4" t="str">
        <f>IF(LEN(PhieuBauCu!$C$3) &gt;0, IF(OR(LEN($B57)=0,LEN(K$1)=0),"",IF(OR($B57=0,$AN57&gt;PhieuBauCu!$C$20),0,IF(SUBSTITUTE(LOWER($B57),K$1,",")=LOWER($B57),1,0))),"")</f>
        <v/>
      </c>
      <c r="L57" s="4" t="str">
        <f>IF(LEN(PhieuBauCu!$C$3) &gt;0, IF(OR(LEN($B57)=0,LEN(L$1)=0),"",IF(OR($B57=0,$AN57&gt;PhieuBauCu!$C$20),0,IF(SUBSTITUTE(LOWER($B57),L$1,",")=LOWER($B57),1,0))),"")</f>
        <v/>
      </c>
      <c r="M57" s="4" t="str">
        <f>IF(LEN(PhieuBauCu!$C$3) &gt;0,  IF(OR(LEN($B57)=0,LEN(M$1)=0),"",IF(OR($B57=0,$AN57&gt;PhieuBauCu!$C$20),0,IF(SUBSTITUTE(LOWER($B57),M$1,",")=LOWER($B57),1,0))),"")</f>
        <v/>
      </c>
      <c r="N57" s="4" t="str">
        <f>IF(LEN(PhieuBauCu!$C$3) &gt;0,  IF(OR(LEN($B57)=0,LEN(N$1)=0),"",IF(OR($B57=0,$AN57&gt;PhieuBauCu!$C$20),0,IF(SUBSTITUTE(LOWER($B57),N$1,",")=LOWER($B57),1,0))),"")</f>
        <v/>
      </c>
      <c r="O57" s="4" t="str">
        <f>IF(LEN(PhieuBauCu!$C$3) &gt;0,  IF(OR(LEN($B57)=0,LEN(O$1)=0),"",IF(OR($B57=0,$AN57&gt;PhieuBauCu!$C$20),0,IF(SUBSTITUTE(LOWER($B57),O$1,",")=LOWER($B57),1,0))),"")</f>
        <v/>
      </c>
      <c r="P57" s="4" t="str">
        <f>IF(LEN(PhieuBauCu!$C$3) &gt;0,  IF(OR(LEN($B57)=0,LEN(P$1)=0),"",IF(OR($B57=0,$AN57&gt;PhieuBauCu!$C$20),0,IF(SUBSTITUTE(LOWER($B57),P$1,",")=LOWER($B57),1,0))),"")</f>
        <v/>
      </c>
      <c r="Q57" s="4" t="str">
        <f>IF(LEN(PhieuBauCu!$C$3) &gt;0,  IF(OR(LEN($B57)=0,LEN(Q$1)=0),"",IF(OR($B57=0,$AN57&gt;PhieuBauCu!$C$20),0,IF(SUBSTITUTE(LOWER($B57),Q$1,",")=LOWER($B57),1,0))),"")</f>
        <v/>
      </c>
      <c r="R57" s="4" t="str">
        <f>IF(LEN(PhieuBauCu!$C$3) &gt;0,  IF(OR(LEN($B57)=0,LEN(R$1)=0),"",IF(OR($B57=0,$AN57&gt;PhieuBauCu!$C$20),0,IF(SUBSTITUTE(LOWER($B57),R$1,",")=LOWER($B57),1,0))),"")</f>
        <v/>
      </c>
      <c r="S57" s="4" t="str">
        <f>IF(LEN(PhieuBauCu!$C$3) &gt;0,  IF(OR(LEN($B57)=0,LEN(S$1)=0),"",IF(OR($B57=0,$AN57&gt;PhieuBauCu!$C$20),0,IF(SUBSTITUTE(LOWER($B57),S$1,",")=LOWER($B57),1,0))),"")</f>
        <v/>
      </c>
      <c r="T57" s="4" t="str">
        <f>IF(LEN(PhieuBauCu!$C$3) &gt;0,  IF(OR(LEN($B57)=0,LEN(T$1)=0),"",IF(OR($B57=0,$AN57&gt;PhieuBauCu!$C$20),0,IF(SUBSTITUTE(LOWER($B57),T$1,",")=LOWER($B57),1,0))),"")</f>
        <v/>
      </c>
      <c r="U57" s="10">
        <f t="shared" si="2"/>
        <v>0</v>
      </c>
      <c r="V57" s="29">
        <f>IF(B57=0,0,IF(AND(LEN(B57&gt;0),U57&gt;=1, U57&lt;=PhieuBauCu!$C$20),1,0))</f>
        <v>0</v>
      </c>
      <c r="W57" s="29">
        <f t="shared" si="3"/>
        <v>1</v>
      </c>
      <c r="X57" s="29">
        <f t="shared" si="4"/>
        <v>1</v>
      </c>
      <c r="Y57" s="29">
        <f t="shared" si="5"/>
        <v>1</v>
      </c>
      <c r="Z57" s="29">
        <f t="shared" si="6"/>
        <v>1</v>
      </c>
      <c r="AA57" s="29">
        <f t="shared" si="7"/>
        <v>1</v>
      </c>
      <c r="AB57" s="29">
        <f t="shared" si="8"/>
        <v>1</v>
      </c>
      <c r="AC57" s="29">
        <f t="shared" si="9"/>
        <v>1</v>
      </c>
      <c r="AD57" s="29">
        <f t="shared" si="10"/>
        <v>1</v>
      </c>
      <c r="AE57" s="29">
        <f t="shared" si="11"/>
        <v>1</v>
      </c>
      <c r="AF57" s="29">
        <f t="shared" si="12"/>
        <v>1</v>
      </c>
      <c r="AG57" s="29">
        <f t="shared" si="13"/>
        <v>1</v>
      </c>
      <c r="AH57" s="29">
        <f t="shared" si="14"/>
        <v>0</v>
      </c>
      <c r="AI57" s="29">
        <f t="shared" si="15"/>
        <v>0</v>
      </c>
      <c r="AJ57" s="29">
        <f t="shared" si="16"/>
        <v>0</v>
      </c>
      <c r="AK57" s="29">
        <f t="shared" si="17"/>
        <v>0</v>
      </c>
      <c r="AL57" s="29">
        <f t="shared" si="18"/>
        <v>0</v>
      </c>
      <c r="AM57" s="29">
        <f t="shared" si="19"/>
        <v>0</v>
      </c>
      <c r="AN57" s="29">
        <f t="shared" si="20"/>
        <v>11</v>
      </c>
      <c r="AO57" s="29">
        <f t="shared" si="21"/>
        <v>0</v>
      </c>
    </row>
    <row r="58" spans="1:41" ht="28.5" customHeight="1" x14ac:dyDescent="0.25">
      <c r="A58" s="31">
        <v>54</v>
      </c>
      <c r="B58" s="36"/>
      <c r="C58" s="30" t="str">
        <f t="shared" si="23"/>
        <v/>
      </c>
      <c r="D58" s="4" t="str">
        <f>IF(LEN(PhieuBauCu!$C$3) &gt;0, IF(OR(LEN($B58)=0,LEN(D$1)=0),"",IF(OR($B58=0,$AN58&gt;PhieuBauCu!$C$20),0,IF(SUBSTITUTE(LOWER($B58),D$1,",")=LOWER($B58),1,0))),"")</f>
        <v/>
      </c>
      <c r="E58" s="4" t="str">
        <f>IF(LEN(PhieuBauCu!$C$3) &gt;0, IF(OR(LEN($B58)=0,LEN(E$1)=0),"",IF(OR($B58=0,$AN58&gt;PhieuBauCu!$C$20),0,IF(SUBSTITUTE(LOWER($B58),E$1,",")=LOWER($B58),1,0))),"")</f>
        <v/>
      </c>
      <c r="F58" s="4" t="str">
        <f>IF(LEN(PhieuBauCu!$C$3) &gt;0,  IF(OR(LEN($B58)=0,LEN(F$1)=0),"",IF(OR($B58=0,$AN58&gt;PhieuBauCu!$C$20),0,IF(SUBSTITUTE(LOWER($B58),F$1,",")=LOWER($B58),1,0))),"")</f>
        <v/>
      </c>
      <c r="G58" s="4" t="str">
        <f>IF(LEN(PhieuBauCu!$C$3) &gt;0,  IF(OR(LEN($B58)=0,LEN(G$1)=0),"",IF(OR($B58=0,$AN58&gt;PhieuBauCu!$C$20),0,IF(SUBSTITUTE(LOWER($B58),G$1,",")=LOWER($B58),1,0))),"")</f>
        <v/>
      </c>
      <c r="H58" s="4" t="str">
        <f>IF(LEN(PhieuBauCu!$C$3) &gt;0,  IF(OR(LEN($B58)=0,LEN(H$1)=0),"",IF(OR($B58=0,$AN58&gt;PhieuBauCu!$C$20),0,IF(SUBSTITUTE(LOWER($B58),H$1,",")=LOWER($B58),1,0))),"")</f>
        <v/>
      </c>
      <c r="I58" s="4" t="str">
        <f>IF(LEN(PhieuBauCu!$C$3) &gt;0,  IF(OR(LEN($B58)=0,LEN(I$1)=0),"",IF(OR($B58=0,$AN58&gt;PhieuBauCu!$C$20),0,IF(SUBSTITUTE(LOWER($B58),I$1,",")=LOWER($B58),1,0))),"")</f>
        <v/>
      </c>
      <c r="J58" s="4" t="str">
        <f>IF(LEN(PhieuBauCu!$C$3) &gt;0, IF(OR(LEN($B58)=0,LEN(J$1)=0),"",IF(OR($B58=0,$AN58&gt;PhieuBauCu!$C$20),0,IF(SUBSTITUTE(LOWER($B58),J$1,",")=LOWER($B58),1,0))),"")</f>
        <v/>
      </c>
      <c r="K58" s="4" t="str">
        <f>IF(LEN(PhieuBauCu!$C$3) &gt;0, IF(OR(LEN($B58)=0,LEN(K$1)=0),"",IF(OR($B58=0,$AN58&gt;PhieuBauCu!$C$20),0,IF(SUBSTITUTE(LOWER($B58),K$1,",")=LOWER($B58),1,0))),"")</f>
        <v/>
      </c>
      <c r="L58" s="4" t="str">
        <f>IF(LEN(PhieuBauCu!$C$3) &gt;0, IF(OR(LEN($B58)=0,LEN(L$1)=0),"",IF(OR($B58=0,$AN58&gt;PhieuBauCu!$C$20),0,IF(SUBSTITUTE(LOWER($B58),L$1,",")=LOWER($B58),1,0))),"")</f>
        <v/>
      </c>
      <c r="M58" s="4" t="str">
        <f>IF(LEN(PhieuBauCu!$C$3) &gt;0,  IF(OR(LEN($B58)=0,LEN(M$1)=0),"",IF(OR($B58=0,$AN58&gt;PhieuBauCu!$C$20),0,IF(SUBSTITUTE(LOWER($B58),M$1,",")=LOWER($B58),1,0))),"")</f>
        <v/>
      </c>
      <c r="N58" s="4" t="str">
        <f>IF(LEN(PhieuBauCu!$C$3) &gt;0,  IF(OR(LEN($B58)=0,LEN(N$1)=0),"",IF(OR($B58=0,$AN58&gt;PhieuBauCu!$C$20),0,IF(SUBSTITUTE(LOWER($B58),N$1,",")=LOWER($B58),1,0))),"")</f>
        <v/>
      </c>
      <c r="O58" s="4" t="str">
        <f>IF(LEN(PhieuBauCu!$C$3) &gt;0,  IF(OR(LEN($B58)=0,LEN(O$1)=0),"",IF(OR($B58=0,$AN58&gt;PhieuBauCu!$C$20),0,IF(SUBSTITUTE(LOWER($B58),O$1,",")=LOWER($B58),1,0))),"")</f>
        <v/>
      </c>
      <c r="P58" s="4" t="str">
        <f>IF(LEN(PhieuBauCu!$C$3) &gt;0,  IF(OR(LEN($B58)=0,LEN(P$1)=0),"",IF(OR($B58=0,$AN58&gt;PhieuBauCu!$C$20),0,IF(SUBSTITUTE(LOWER($B58),P$1,",")=LOWER($B58),1,0))),"")</f>
        <v/>
      </c>
      <c r="Q58" s="4" t="str">
        <f>IF(LEN(PhieuBauCu!$C$3) &gt;0,  IF(OR(LEN($B58)=0,LEN(Q$1)=0),"",IF(OR($B58=0,$AN58&gt;PhieuBauCu!$C$20),0,IF(SUBSTITUTE(LOWER($B58),Q$1,",")=LOWER($B58),1,0))),"")</f>
        <v/>
      </c>
      <c r="R58" s="4" t="str">
        <f>IF(LEN(PhieuBauCu!$C$3) &gt;0,  IF(OR(LEN($B58)=0,LEN(R$1)=0),"",IF(OR($B58=0,$AN58&gt;PhieuBauCu!$C$20),0,IF(SUBSTITUTE(LOWER($B58),R$1,",")=LOWER($B58),1,0))),"")</f>
        <v/>
      </c>
      <c r="S58" s="4" t="str">
        <f>IF(LEN(PhieuBauCu!$C$3) &gt;0,  IF(OR(LEN($B58)=0,LEN(S$1)=0),"",IF(OR($B58=0,$AN58&gt;PhieuBauCu!$C$20),0,IF(SUBSTITUTE(LOWER($B58),S$1,",")=LOWER($B58),1,0))),"")</f>
        <v/>
      </c>
      <c r="T58" s="4" t="str">
        <f>IF(LEN(PhieuBauCu!$C$3) &gt;0,  IF(OR(LEN($B58)=0,LEN(T$1)=0),"",IF(OR($B58=0,$AN58&gt;PhieuBauCu!$C$20),0,IF(SUBSTITUTE(LOWER($B58),T$1,",")=LOWER($B58),1,0))),"")</f>
        <v/>
      </c>
      <c r="U58" s="10">
        <f t="shared" si="2"/>
        <v>0</v>
      </c>
      <c r="V58" s="29">
        <f>IF(B58=0,0,IF(AND(LEN(B58&gt;0),U58&gt;=1, U58&lt;=PhieuBauCu!$C$20),1,0))</f>
        <v>0</v>
      </c>
      <c r="W58" s="29">
        <f t="shared" si="3"/>
        <v>1</v>
      </c>
      <c r="X58" s="29">
        <f t="shared" si="4"/>
        <v>1</v>
      </c>
      <c r="Y58" s="29">
        <f t="shared" si="5"/>
        <v>1</v>
      </c>
      <c r="Z58" s="29">
        <f t="shared" si="6"/>
        <v>1</v>
      </c>
      <c r="AA58" s="29">
        <f t="shared" si="7"/>
        <v>1</v>
      </c>
      <c r="AB58" s="29">
        <f t="shared" si="8"/>
        <v>1</v>
      </c>
      <c r="AC58" s="29">
        <f t="shared" si="9"/>
        <v>1</v>
      </c>
      <c r="AD58" s="29">
        <f t="shared" si="10"/>
        <v>1</v>
      </c>
      <c r="AE58" s="29">
        <f t="shared" si="11"/>
        <v>1</v>
      </c>
      <c r="AF58" s="29">
        <f t="shared" si="12"/>
        <v>1</v>
      </c>
      <c r="AG58" s="29">
        <f t="shared" si="13"/>
        <v>1</v>
      </c>
      <c r="AH58" s="29">
        <f t="shared" si="14"/>
        <v>0</v>
      </c>
      <c r="AI58" s="29">
        <f t="shared" si="15"/>
        <v>0</v>
      </c>
      <c r="AJ58" s="29">
        <f t="shared" si="16"/>
        <v>0</v>
      </c>
      <c r="AK58" s="29">
        <f t="shared" si="17"/>
        <v>0</v>
      </c>
      <c r="AL58" s="29">
        <f t="shared" si="18"/>
        <v>0</v>
      </c>
      <c r="AM58" s="29">
        <f t="shared" si="19"/>
        <v>0</v>
      </c>
      <c r="AN58" s="29">
        <f t="shared" si="20"/>
        <v>11</v>
      </c>
      <c r="AO58" s="29">
        <f t="shared" si="21"/>
        <v>0</v>
      </c>
    </row>
    <row r="59" spans="1:41" ht="28.5" customHeight="1" x14ac:dyDescent="0.25">
      <c r="A59" s="31">
        <v>55</v>
      </c>
      <c r="B59" s="36"/>
      <c r="C59" s="30" t="str">
        <f t="shared" si="23"/>
        <v/>
      </c>
      <c r="D59" s="4" t="str">
        <f>IF(LEN(PhieuBauCu!$C$3) &gt;0, IF(OR(LEN($B59)=0,LEN(D$1)=0),"",IF(OR($B59=0,$AN59&gt;PhieuBauCu!$C$20),0,IF(SUBSTITUTE(LOWER($B59),D$1,",")=LOWER($B59),1,0))),"")</f>
        <v/>
      </c>
      <c r="E59" s="4" t="str">
        <f>IF(LEN(PhieuBauCu!$C$3) &gt;0, IF(OR(LEN($B59)=0,LEN(E$1)=0),"",IF(OR($B59=0,$AN59&gt;PhieuBauCu!$C$20),0,IF(SUBSTITUTE(LOWER($B59),E$1,",")=LOWER($B59),1,0))),"")</f>
        <v/>
      </c>
      <c r="F59" s="4" t="str">
        <f>IF(LEN(PhieuBauCu!$C$3) &gt;0,  IF(OR(LEN($B59)=0,LEN(F$1)=0),"",IF(OR($B59=0,$AN59&gt;PhieuBauCu!$C$20),0,IF(SUBSTITUTE(LOWER($B59),F$1,",")=LOWER($B59),1,0))),"")</f>
        <v/>
      </c>
      <c r="G59" s="4" t="str">
        <f>IF(LEN(PhieuBauCu!$C$3) &gt;0,  IF(OR(LEN($B59)=0,LEN(G$1)=0),"",IF(OR($B59=0,$AN59&gt;PhieuBauCu!$C$20),0,IF(SUBSTITUTE(LOWER($B59),G$1,",")=LOWER($B59),1,0))),"")</f>
        <v/>
      </c>
      <c r="H59" s="4" t="str">
        <f>IF(LEN(PhieuBauCu!$C$3) &gt;0,  IF(OR(LEN($B59)=0,LEN(H$1)=0),"",IF(OR($B59=0,$AN59&gt;PhieuBauCu!$C$20),0,IF(SUBSTITUTE(LOWER($B59),H$1,",")=LOWER($B59),1,0))),"")</f>
        <v/>
      </c>
      <c r="I59" s="4" t="str">
        <f>IF(LEN(PhieuBauCu!$C$3) &gt;0,  IF(OR(LEN($B59)=0,LEN(I$1)=0),"",IF(OR($B59=0,$AN59&gt;PhieuBauCu!$C$20),0,IF(SUBSTITUTE(LOWER($B59),I$1,",")=LOWER($B59),1,0))),"")</f>
        <v/>
      </c>
      <c r="J59" s="4" t="str">
        <f>IF(LEN(PhieuBauCu!$C$3) &gt;0, IF(OR(LEN($B59)=0,LEN(J$1)=0),"",IF(OR($B59=0,$AN59&gt;PhieuBauCu!$C$20),0,IF(SUBSTITUTE(LOWER($B59),J$1,",")=LOWER($B59),1,0))),"")</f>
        <v/>
      </c>
      <c r="K59" s="4" t="str">
        <f>IF(LEN(PhieuBauCu!$C$3) &gt;0, IF(OR(LEN($B59)=0,LEN(K$1)=0),"",IF(OR($B59=0,$AN59&gt;PhieuBauCu!$C$20),0,IF(SUBSTITUTE(LOWER($B59),K$1,",")=LOWER($B59),1,0))),"")</f>
        <v/>
      </c>
      <c r="L59" s="4" t="str">
        <f>IF(LEN(PhieuBauCu!$C$3) &gt;0, IF(OR(LEN($B59)=0,LEN(L$1)=0),"",IF(OR($B59=0,$AN59&gt;PhieuBauCu!$C$20),0,IF(SUBSTITUTE(LOWER($B59),L$1,",")=LOWER($B59),1,0))),"")</f>
        <v/>
      </c>
      <c r="M59" s="4" t="str">
        <f>IF(LEN(PhieuBauCu!$C$3) &gt;0,  IF(OR(LEN($B59)=0,LEN(M$1)=0),"",IF(OR($B59=0,$AN59&gt;PhieuBauCu!$C$20),0,IF(SUBSTITUTE(LOWER($B59),M$1,",")=LOWER($B59),1,0))),"")</f>
        <v/>
      </c>
      <c r="N59" s="4" t="str">
        <f>IF(LEN(PhieuBauCu!$C$3) &gt;0,  IF(OR(LEN($B59)=0,LEN(N$1)=0),"",IF(OR($B59=0,$AN59&gt;PhieuBauCu!$C$20),0,IF(SUBSTITUTE(LOWER($B59),N$1,",")=LOWER($B59),1,0))),"")</f>
        <v/>
      </c>
      <c r="O59" s="4" t="str">
        <f>IF(LEN(PhieuBauCu!$C$3) &gt;0,  IF(OR(LEN($B59)=0,LEN(O$1)=0),"",IF(OR($B59=0,$AN59&gt;PhieuBauCu!$C$20),0,IF(SUBSTITUTE(LOWER($B59),O$1,",")=LOWER($B59),1,0))),"")</f>
        <v/>
      </c>
      <c r="P59" s="4" t="str">
        <f>IF(LEN(PhieuBauCu!$C$3) &gt;0,  IF(OR(LEN($B59)=0,LEN(P$1)=0),"",IF(OR($B59=0,$AN59&gt;PhieuBauCu!$C$20),0,IF(SUBSTITUTE(LOWER($B59),P$1,",")=LOWER($B59),1,0))),"")</f>
        <v/>
      </c>
      <c r="Q59" s="4" t="str">
        <f>IF(LEN(PhieuBauCu!$C$3) &gt;0,  IF(OR(LEN($B59)=0,LEN(Q$1)=0),"",IF(OR($B59=0,$AN59&gt;PhieuBauCu!$C$20),0,IF(SUBSTITUTE(LOWER($B59),Q$1,",")=LOWER($B59),1,0))),"")</f>
        <v/>
      </c>
      <c r="R59" s="4" t="str">
        <f>IF(LEN(PhieuBauCu!$C$3) &gt;0,  IF(OR(LEN($B59)=0,LEN(R$1)=0),"",IF(OR($B59=0,$AN59&gt;PhieuBauCu!$C$20),0,IF(SUBSTITUTE(LOWER($B59),R$1,",")=LOWER($B59),1,0))),"")</f>
        <v/>
      </c>
      <c r="S59" s="4" t="str">
        <f>IF(LEN(PhieuBauCu!$C$3) &gt;0,  IF(OR(LEN($B59)=0,LEN(S$1)=0),"",IF(OR($B59=0,$AN59&gt;PhieuBauCu!$C$20),0,IF(SUBSTITUTE(LOWER($B59),S$1,",")=LOWER($B59),1,0))),"")</f>
        <v/>
      </c>
      <c r="T59" s="4" t="str">
        <f>IF(LEN(PhieuBauCu!$C$3) &gt;0,  IF(OR(LEN($B59)=0,LEN(T$1)=0),"",IF(OR($B59=0,$AN59&gt;PhieuBauCu!$C$20),0,IF(SUBSTITUTE(LOWER($B59),T$1,",")=LOWER($B59),1,0))),"")</f>
        <v/>
      </c>
      <c r="U59" s="10">
        <f t="shared" si="2"/>
        <v>0</v>
      </c>
      <c r="V59" s="29">
        <f>IF(B59=0,0,IF(AND(LEN(B59&gt;0),U59&gt;=1, U59&lt;=PhieuBauCu!$C$20),1,0))</f>
        <v>0</v>
      </c>
      <c r="W59" s="29">
        <f t="shared" si="3"/>
        <v>1</v>
      </c>
      <c r="X59" s="29">
        <f t="shared" si="4"/>
        <v>1</v>
      </c>
      <c r="Y59" s="29">
        <f t="shared" si="5"/>
        <v>1</v>
      </c>
      <c r="Z59" s="29">
        <f t="shared" si="6"/>
        <v>1</v>
      </c>
      <c r="AA59" s="29">
        <f t="shared" si="7"/>
        <v>1</v>
      </c>
      <c r="AB59" s="29">
        <f t="shared" si="8"/>
        <v>1</v>
      </c>
      <c r="AC59" s="29">
        <f t="shared" si="9"/>
        <v>1</v>
      </c>
      <c r="AD59" s="29">
        <f t="shared" si="10"/>
        <v>1</v>
      </c>
      <c r="AE59" s="29">
        <f t="shared" si="11"/>
        <v>1</v>
      </c>
      <c r="AF59" s="29">
        <f t="shared" si="12"/>
        <v>1</v>
      </c>
      <c r="AG59" s="29">
        <f t="shared" si="13"/>
        <v>1</v>
      </c>
      <c r="AH59" s="29">
        <f t="shared" si="14"/>
        <v>0</v>
      </c>
      <c r="AI59" s="29">
        <f t="shared" si="15"/>
        <v>0</v>
      </c>
      <c r="AJ59" s="29">
        <f t="shared" si="16"/>
        <v>0</v>
      </c>
      <c r="AK59" s="29">
        <f t="shared" si="17"/>
        <v>0</v>
      </c>
      <c r="AL59" s="29">
        <f t="shared" si="18"/>
        <v>0</v>
      </c>
      <c r="AM59" s="29">
        <f t="shared" si="19"/>
        <v>0</v>
      </c>
      <c r="AN59" s="29">
        <f t="shared" si="20"/>
        <v>11</v>
      </c>
      <c r="AO59" s="29">
        <f t="shared" si="21"/>
        <v>0</v>
      </c>
    </row>
    <row r="60" spans="1:41" ht="28.5" customHeight="1" x14ac:dyDescent="0.25">
      <c r="A60" s="31">
        <v>56</v>
      </c>
      <c r="B60" s="36"/>
      <c r="C60" s="30" t="str">
        <f t="shared" si="23"/>
        <v/>
      </c>
      <c r="D60" s="4" t="str">
        <f>IF(LEN(PhieuBauCu!$C$3) &gt;0, IF(OR(LEN($B60)=0,LEN(D$1)=0),"",IF(OR($B60=0,$AN60&gt;PhieuBauCu!$C$20),0,IF(SUBSTITUTE(LOWER($B60),D$1,",")=LOWER($B60),1,0))),"")</f>
        <v/>
      </c>
      <c r="E60" s="4" t="str">
        <f>IF(LEN(PhieuBauCu!$C$3) &gt;0, IF(OR(LEN($B60)=0,LEN(E$1)=0),"",IF(OR($B60=0,$AN60&gt;PhieuBauCu!$C$20),0,IF(SUBSTITUTE(LOWER($B60),E$1,",")=LOWER($B60),1,0))),"")</f>
        <v/>
      </c>
      <c r="F60" s="4" t="str">
        <f>IF(LEN(PhieuBauCu!$C$3) &gt;0,  IF(OR(LEN($B60)=0,LEN(F$1)=0),"",IF(OR($B60=0,$AN60&gt;PhieuBauCu!$C$20),0,IF(SUBSTITUTE(LOWER($B60),F$1,",")=LOWER($B60),1,0))),"")</f>
        <v/>
      </c>
      <c r="G60" s="4" t="str">
        <f>IF(LEN(PhieuBauCu!$C$3) &gt;0,  IF(OR(LEN($B60)=0,LEN(G$1)=0),"",IF(OR($B60=0,$AN60&gt;PhieuBauCu!$C$20),0,IF(SUBSTITUTE(LOWER($B60),G$1,",")=LOWER($B60),1,0))),"")</f>
        <v/>
      </c>
      <c r="H60" s="4" t="str">
        <f>IF(LEN(PhieuBauCu!$C$3) &gt;0,  IF(OR(LEN($B60)=0,LEN(H$1)=0),"",IF(OR($B60=0,$AN60&gt;PhieuBauCu!$C$20),0,IF(SUBSTITUTE(LOWER($B60),H$1,",")=LOWER($B60),1,0))),"")</f>
        <v/>
      </c>
      <c r="I60" s="4" t="str">
        <f>IF(LEN(PhieuBauCu!$C$3) &gt;0,  IF(OR(LEN($B60)=0,LEN(I$1)=0),"",IF(OR($B60=0,$AN60&gt;PhieuBauCu!$C$20),0,IF(SUBSTITUTE(LOWER($B60),I$1,",")=LOWER($B60),1,0))),"")</f>
        <v/>
      </c>
      <c r="J60" s="4" t="str">
        <f>IF(LEN(PhieuBauCu!$C$3) &gt;0, IF(OR(LEN($B60)=0,LEN(J$1)=0),"",IF(OR($B60=0,$AN60&gt;PhieuBauCu!$C$20),0,IF(SUBSTITUTE(LOWER($B60),J$1,",")=LOWER($B60),1,0))),"")</f>
        <v/>
      </c>
      <c r="K60" s="4" t="str">
        <f>IF(LEN(PhieuBauCu!$C$3) &gt;0, IF(OR(LEN($B60)=0,LEN(K$1)=0),"",IF(OR($B60=0,$AN60&gt;PhieuBauCu!$C$20),0,IF(SUBSTITUTE(LOWER($B60),K$1,",")=LOWER($B60),1,0))),"")</f>
        <v/>
      </c>
      <c r="L60" s="4" t="str">
        <f>IF(LEN(PhieuBauCu!$C$3) &gt;0, IF(OR(LEN($B60)=0,LEN(L$1)=0),"",IF(OR($B60=0,$AN60&gt;PhieuBauCu!$C$20),0,IF(SUBSTITUTE(LOWER($B60),L$1,",")=LOWER($B60),1,0))),"")</f>
        <v/>
      </c>
      <c r="M60" s="4" t="str">
        <f>IF(LEN(PhieuBauCu!$C$3) &gt;0,  IF(OR(LEN($B60)=0,LEN(M$1)=0),"",IF(OR($B60=0,$AN60&gt;PhieuBauCu!$C$20),0,IF(SUBSTITUTE(LOWER($B60),M$1,",")=LOWER($B60),1,0))),"")</f>
        <v/>
      </c>
      <c r="N60" s="4" t="str">
        <f>IF(LEN(PhieuBauCu!$C$3) &gt;0,  IF(OR(LEN($B60)=0,LEN(N$1)=0),"",IF(OR($B60=0,$AN60&gt;PhieuBauCu!$C$20),0,IF(SUBSTITUTE(LOWER($B60),N$1,",")=LOWER($B60),1,0))),"")</f>
        <v/>
      </c>
      <c r="O60" s="4" t="str">
        <f>IF(LEN(PhieuBauCu!$C$3) &gt;0,  IF(OR(LEN($B60)=0,LEN(O$1)=0),"",IF(OR($B60=0,$AN60&gt;PhieuBauCu!$C$20),0,IF(SUBSTITUTE(LOWER($B60),O$1,",")=LOWER($B60),1,0))),"")</f>
        <v/>
      </c>
      <c r="P60" s="4" t="str">
        <f>IF(LEN(PhieuBauCu!$C$3) &gt;0,  IF(OR(LEN($B60)=0,LEN(P$1)=0),"",IF(OR($B60=0,$AN60&gt;PhieuBauCu!$C$20),0,IF(SUBSTITUTE(LOWER($B60),P$1,",")=LOWER($B60),1,0))),"")</f>
        <v/>
      </c>
      <c r="Q60" s="4" t="str">
        <f>IF(LEN(PhieuBauCu!$C$3) &gt;0,  IF(OR(LEN($B60)=0,LEN(Q$1)=0),"",IF(OR($B60=0,$AN60&gt;PhieuBauCu!$C$20),0,IF(SUBSTITUTE(LOWER($B60),Q$1,",")=LOWER($B60),1,0))),"")</f>
        <v/>
      </c>
      <c r="R60" s="4" t="str">
        <f>IF(LEN(PhieuBauCu!$C$3) &gt;0,  IF(OR(LEN($B60)=0,LEN(R$1)=0),"",IF(OR($B60=0,$AN60&gt;PhieuBauCu!$C$20),0,IF(SUBSTITUTE(LOWER($B60),R$1,",")=LOWER($B60),1,0))),"")</f>
        <v/>
      </c>
      <c r="S60" s="4" t="str">
        <f>IF(LEN(PhieuBauCu!$C$3) &gt;0,  IF(OR(LEN($B60)=0,LEN(S$1)=0),"",IF(OR($B60=0,$AN60&gt;PhieuBauCu!$C$20),0,IF(SUBSTITUTE(LOWER($B60),S$1,",")=LOWER($B60),1,0))),"")</f>
        <v/>
      </c>
      <c r="T60" s="4" t="str">
        <f>IF(LEN(PhieuBauCu!$C$3) &gt;0,  IF(OR(LEN($B60)=0,LEN(T$1)=0),"",IF(OR($B60=0,$AN60&gt;PhieuBauCu!$C$20),0,IF(SUBSTITUTE(LOWER($B60),T$1,",")=LOWER($B60),1,0))),"")</f>
        <v/>
      </c>
      <c r="U60" s="10">
        <f t="shared" si="2"/>
        <v>0</v>
      </c>
      <c r="V60" s="29">
        <f>IF(B60=0,0,IF(AND(LEN(B60&gt;0),U60&gt;=1, U60&lt;=PhieuBauCu!$C$20),1,0))</f>
        <v>0</v>
      </c>
      <c r="W60" s="29">
        <f t="shared" si="3"/>
        <v>1</v>
      </c>
      <c r="X60" s="29">
        <f t="shared" si="4"/>
        <v>1</v>
      </c>
      <c r="Y60" s="29">
        <f t="shared" si="5"/>
        <v>1</v>
      </c>
      <c r="Z60" s="29">
        <f t="shared" si="6"/>
        <v>1</v>
      </c>
      <c r="AA60" s="29">
        <f t="shared" si="7"/>
        <v>1</v>
      </c>
      <c r="AB60" s="29">
        <f t="shared" si="8"/>
        <v>1</v>
      </c>
      <c r="AC60" s="29">
        <f t="shared" si="9"/>
        <v>1</v>
      </c>
      <c r="AD60" s="29">
        <f t="shared" si="10"/>
        <v>1</v>
      </c>
      <c r="AE60" s="29">
        <f t="shared" si="11"/>
        <v>1</v>
      </c>
      <c r="AF60" s="29">
        <f t="shared" si="12"/>
        <v>1</v>
      </c>
      <c r="AG60" s="29">
        <f t="shared" si="13"/>
        <v>1</v>
      </c>
      <c r="AH60" s="29">
        <f t="shared" si="14"/>
        <v>0</v>
      </c>
      <c r="AI60" s="29">
        <f t="shared" si="15"/>
        <v>0</v>
      </c>
      <c r="AJ60" s="29">
        <f t="shared" si="16"/>
        <v>0</v>
      </c>
      <c r="AK60" s="29">
        <f t="shared" si="17"/>
        <v>0</v>
      </c>
      <c r="AL60" s="29">
        <f t="shared" si="18"/>
        <v>0</v>
      </c>
      <c r="AM60" s="29">
        <f t="shared" si="19"/>
        <v>0</v>
      </c>
      <c r="AN60" s="29">
        <f t="shared" si="20"/>
        <v>11</v>
      </c>
      <c r="AO60" s="29">
        <f t="shared" si="21"/>
        <v>0</v>
      </c>
    </row>
    <row r="61" spans="1:41" ht="28.5" customHeight="1" x14ac:dyDescent="0.25">
      <c r="A61" s="31">
        <v>57</v>
      </c>
      <c r="B61" s="36"/>
      <c r="C61" s="30" t="str">
        <f t="shared" si="23"/>
        <v/>
      </c>
      <c r="D61" s="4" t="str">
        <f>IF(LEN(PhieuBauCu!$C$3) &gt;0, IF(OR(LEN($B61)=0,LEN(D$1)=0),"",IF(OR($B61=0,$AN61&gt;PhieuBauCu!$C$20),0,IF(SUBSTITUTE(LOWER($B61),D$1,",")=LOWER($B61),1,0))),"")</f>
        <v/>
      </c>
      <c r="E61" s="4" t="str">
        <f>IF(LEN(PhieuBauCu!$C$3) &gt;0, IF(OR(LEN($B61)=0,LEN(E$1)=0),"",IF(OR($B61=0,$AN61&gt;PhieuBauCu!$C$20),0,IF(SUBSTITUTE(LOWER($B61),E$1,",")=LOWER($B61),1,0))),"")</f>
        <v/>
      </c>
      <c r="F61" s="4" t="str">
        <f>IF(LEN(PhieuBauCu!$C$3) &gt;0,  IF(OR(LEN($B61)=0,LEN(F$1)=0),"",IF(OR($B61=0,$AN61&gt;PhieuBauCu!$C$20),0,IF(SUBSTITUTE(LOWER($B61),F$1,",")=LOWER($B61),1,0))),"")</f>
        <v/>
      </c>
      <c r="G61" s="4" t="str">
        <f>IF(LEN(PhieuBauCu!$C$3) &gt;0,  IF(OR(LEN($B61)=0,LEN(G$1)=0),"",IF(OR($B61=0,$AN61&gt;PhieuBauCu!$C$20),0,IF(SUBSTITUTE(LOWER($B61),G$1,",")=LOWER($B61),1,0))),"")</f>
        <v/>
      </c>
      <c r="H61" s="4" t="str">
        <f>IF(LEN(PhieuBauCu!$C$3) &gt;0,  IF(OR(LEN($B61)=0,LEN(H$1)=0),"",IF(OR($B61=0,$AN61&gt;PhieuBauCu!$C$20),0,IF(SUBSTITUTE(LOWER($B61),H$1,",")=LOWER($B61),1,0))),"")</f>
        <v/>
      </c>
      <c r="I61" s="4" t="str">
        <f>IF(LEN(PhieuBauCu!$C$3) &gt;0,  IF(OR(LEN($B61)=0,LEN(I$1)=0),"",IF(OR($B61=0,$AN61&gt;PhieuBauCu!$C$20),0,IF(SUBSTITUTE(LOWER($B61),I$1,",")=LOWER($B61),1,0))),"")</f>
        <v/>
      </c>
      <c r="J61" s="4" t="str">
        <f>IF(LEN(PhieuBauCu!$C$3) &gt;0, IF(OR(LEN($B61)=0,LEN(J$1)=0),"",IF(OR($B61=0,$AN61&gt;PhieuBauCu!$C$20),0,IF(SUBSTITUTE(LOWER($B61),J$1,",")=LOWER($B61),1,0))),"")</f>
        <v/>
      </c>
      <c r="K61" s="4" t="str">
        <f>IF(LEN(PhieuBauCu!$C$3) &gt;0, IF(OR(LEN($B61)=0,LEN(K$1)=0),"",IF(OR($B61=0,$AN61&gt;PhieuBauCu!$C$20),0,IF(SUBSTITUTE(LOWER($B61),K$1,",")=LOWER($B61),1,0))),"")</f>
        <v/>
      </c>
      <c r="L61" s="4" t="str">
        <f>IF(LEN(PhieuBauCu!$C$3) &gt;0, IF(OR(LEN($B61)=0,LEN(L$1)=0),"",IF(OR($B61=0,$AN61&gt;PhieuBauCu!$C$20),0,IF(SUBSTITUTE(LOWER($B61),L$1,",")=LOWER($B61),1,0))),"")</f>
        <v/>
      </c>
      <c r="M61" s="4" t="str">
        <f>IF(LEN(PhieuBauCu!$C$3) &gt;0,  IF(OR(LEN($B61)=0,LEN(M$1)=0),"",IF(OR($B61=0,$AN61&gt;PhieuBauCu!$C$20),0,IF(SUBSTITUTE(LOWER($B61),M$1,",")=LOWER($B61),1,0))),"")</f>
        <v/>
      </c>
      <c r="N61" s="4" t="str">
        <f>IF(LEN(PhieuBauCu!$C$3) &gt;0,  IF(OR(LEN($B61)=0,LEN(N$1)=0),"",IF(OR($B61=0,$AN61&gt;PhieuBauCu!$C$20),0,IF(SUBSTITUTE(LOWER($B61),N$1,",")=LOWER($B61),1,0))),"")</f>
        <v/>
      </c>
      <c r="O61" s="4" t="str">
        <f>IF(LEN(PhieuBauCu!$C$3) &gt;0,  IF(OR(LEN($B61)=0,LEN(O$1)=0),"",IF(OR($B61=0,$AN61&gt;PhieuBauCu!$C$20),0,IF(SUBSTITUTE(LOWER($B61),O$1,",")=LOWER($B61),1,0))),"")</f>
        <v/>
      </c>
      <c r="P61" s="4" t="str">
        <f>IF(LEN(PhieuBauCu!$C$3) &gt;0,  IF(OR(LEN($B61)=0,LEN(P$1)=0),"",IF(OR($B61=0,$AN61&gt;PhieuBauCu!$C$20),0,IF(SUBSTITUTE(LOWER($B61),P$1,",")=LOWER($B61),1,0))),"")</f>
        <v/>
      </c>
      <c r="Q61" s="4" t="str">
        <f>IF(LEN(PhieuBauCu!$C$3) &gt;0,  IF(OR(LEN($B61)=0,LEN(Q$1)=0),"",IF(OR($B61=0,$AN61&gt;PhieuBauCu!$C$20),0,IF(SUBSTITUTE(LOWER($B61),Q$1,",")=LOWER($B61),1,0))),"")</f>
        <v/>
      </c>
      <c r="R61" s="4" t="str">
        <f>IF(LEN(PhieuBauCu!$C$3) &gt;0,  IF(OR(LEN($B61)=0,LEN(R$1)=0),"",IF(OR($B61=0,$AN61&gt;PhieuBauCu!$C$20),0,IF(SUBSTITUTE(LOWER($B61),R$1,",")=LOWER($B61),1,0))),"")</f>
        <v/>
      </c>
      <c r="S61" s="4" t="str">
        <f>IF(LEN(PhieuBauCu!$C$3) &gt;0,  IF(OR(LEN($B61)=0,LEN(S$1)=0),"",IF(OR($B61=0,$AN61&gt;PhieuBauCu!$C$20),0,IF(SUBSTITUTE(LOWER($B61),S$1,",")=LOWER($B61),1,0))),"")</f>
        <v/>
      </c>
      <c r="T61" s="4" t="str">
        <f>IF(LEN(PhieuBauCu!$C$3) &gt;0,  IF(OR(LEN($B61)=0,LEN(T$1)=0),"",IF(OR($B61=0,$AN61&gt;PhieuBauCu!$C$20),0,IF(SUBSTITUTE(LOWER($B61),T$1,",")=LOWER($B61),1,0))),"")</f>
        <v/>
      </c>
      <c r="U61" s="10">
        <f t="shared" si="2"/>
        <v>0</v>
      </c>
      <c r="V61" s="29">
        <f>IF(B61=0,0,IF(AND(LEN(B61&gt;0),U61&gt;=1, U61&lt;=PhieuBauCu!$C$20),1,0))</f>
        <v>0</v>
      </c>
      <c r="W61" s="29">
        <f t="shared" si="3"/>
        <v>1</v>
      </c>
      <c r="X61" s="29">
        <f t="shared" si="4"/>
        <v>1</v>
      </c>
      <c r="Y61" s="29">
        <f t="shared" si="5"/>
        <v>1</v>
      </c>
      <c r="Z61" s="29">
        <f t="shared" si="6"/>
        <v>1</v>
      </c>
      <c r="AA61" s="29">
        <f t="shared" si="7"/>
        <v>1</v>
      </c>
      <c r="AB61" s="29">
        <f t="shared" si="8"/>
        <v>1</v>
      </c>
      <c r="AC61" s="29">
        <f t="shared" si="9"/>
        <v>1</v>
      </c>
      <c r="AD61" s="29">
        <f t="shared" si="10"/>
        <v>1</v>
      </c>
      <c r="AE61" s="29">
        <f t="shared" si="11"/>
        <v>1</v>
      </c>
      <c r="AF61" s="29">
        <f t="shared" si="12"/>
        <v>1</v>
      </c>
      <c r="AG61" s="29">
        <f t="shared" si="13"/>
        <v>1</v>
      </c>
      <c r="AH61" s="29">
        <f t="shared" si="14"/>
        <v>0</v>
      </c>
      <c r="AI61" s="29">
        <f t="shared" si="15"/>
        <v>0</v>
      </c>
      <c r="AJ61" s="29">
        <f t="shared" si="16"/>
        <v>0</v>
      </c>
      <c r="AK61" s="29">
        <f t="shared" si="17"/>
        <v>0</v>
      </c>
      <c r="AL61" s="29">
        <f t="shared" si="18"/>
        <v>0</v>
      </c>
      <c r="AM61" s="29">
        <f t="shared" si="19"/>
        <v>0</v>
      </c>
      <c r="AN61" s="29">
        <f t="shared" si="20"/>
        <v>11</v>
      </c>
      <c r="AO61" s="29">
        <f t="shared" si="21"/>
        <v>0</v>
      </c>
    </row>
    <row r="62" spans="1:41" ht="28.5" customHeight="1" x14ac:dyDescent="0.25">
      <c r="A62" s="31">
        <v>58</v>
      </c>
      <c r="B62" s="36"/>
      <c r="C62" s="30" t="str">
        <f t="shared" si="23"/>
        <v/>
      </c>
      <c r="D62" s="4" t="str">
        <f>IF(LEN(PhieuBauCu!$C$3) &gt;0, IF(OR(LEN($B62)=0,LEN(D$1)=0),"",IF(OR($B62=0,$AN62&gt;PhieuBauCu!$C$20),0,IF(SUBSTITUTE(LOWER($B62),D$1,",")=LOWER($B62),1,0))),"")</f>
        <v/>
      </c>
      <c r="E62" s="4" t="str">
        <f>IF(LEN(PhieuBauCu!$C$3) &gt;0, IF(OR(LEN($B62)=0,LEN(E$1)=0),"",IF(OR($B62=0,$AN62&gt;PhieuBauCu!$C$20),0,IF(SUBSTITUTE(LOWER($B62),E$1,",")=LOWER($B62),1,0))),"")</f>
        <v/>
      </c>
      <c r="F62" s="4" t="str">
        <f>IF(LEN(PhieuBauCu!$C$3) &gt;0,  IF(OR(LEN($B62)=0,LEN(F$1)=0),"",IF(OR($B62=0,$AN62&gt;PhieuBauCu!$C$20),0,IF(SUBSTITUTE(LOWER($B62),F$1,",")=LOWER($B62),1,0))),"")</f>
        <v/>
      </c>
      <c r="G62" s="4" t="str">
        <f>IF(LEN(PhieuBauCu!$C$3) &gt;0,  IF(OR(LEN($B62)=0,LEN(G$1)=0),"",IF(OR($B62=0,$AN62&gt;PhieuBauCu!$C$20),0,IF(SUBSTITUTE(LOWER($B62),G$1,",")=LOWER($B62),1,0))),"")</f>
        <v/>
      </c>
      <c r="H62" s="4" t="str">
        <f>IF(LEN(PhieuBauCu!$C$3) &gt;0,  IF(OR(LEN($B62)=0,LEN(H$1)=0),"",IF(OR($B62=0,$AN62&gt;PhieuBauCu!$C$20),0,IF(SUBSTITUTE(LOWER($B62),H$1,",")=LOWER($B62),1,0))),"")</f>
        <v/>
      </c>
      <c r="I62" s="4" t="str">
        <f>IF(LEN(PhieuBauCu!$C$3) &gt;0,  IF(OR(LEN($B62)=0,LEN(I$1)=0),"",IF(OR($B62=0,$AN62&gt;PhieuBauCu!$C$20),0,IF(SUBSTITUTE(LOWER($B62),I$1,",")=LOWER($B62),1,0))),"")</f>
        <v/>
      </c>
      <c r="J62" s="4" t="str">
        <f>IF(LEN(PhieuBauCu!$C$3) &gt;0, IF(OR(LEN($B62)=0,LEN(J$1)=0),"",IF(OR($B62=0,$AN62&gt;PhieuBauCu!$C$20),0,IF(SUBSTITUTE(LOWER($B62),J$1,",")=LOWER($B62),1,0))),"")</f>
        <v/>
      </c>
      <c r="K62" s="4" t="str">
        <f>IF(LEN(PhieuBauCu!$C$3) &gt;0, IF(OR(LEN($B62)=0,LEN(K$1)=0),"",IF(OR($B62=0,$AN62&gt;PhieuBauCu!$C$20),0,IF(SUBSTITUTE(LOWER($B62),K$1,",")=LOWER($B62),1,0))),"")</f>
        <v/>
      </c>
      <c r="L62" s="4" t="str">
        <f>IF(LEN(PhieuBauCu!$C$3) &gt;0, IF(OR(LEN($B62)=0,LEN(L$1)=0),"",IF(OR($B62=0,$AN62&gt;PhieuBauCu!$C$20),0,IF(SUBSTITUTE(LOWER($B62),L$1,",")=LOWER($B62),1,0))),"")</f>
        <v/>
      </c>
      <c r="M62" s="4" t="str">
        <f>IF(LEN(PhieuBauCu!$C$3) &gt;0,  IF(OR(LEN($B62)=0,LEN(M$1)=0),"",IF(OR($B62=0,$AN62&gt;PhieuBauCu!$C$20),0,IF(SUBSTITUTE(LOWER($B62),M$1,",")=LOWER($B62),1,0))),"")</f>
        <v/>
      </c>
      <c r="N62" s="4" t="str">
        <f>IF(LEN(PhieuBauCu!$C$3) &gt;0,  IF(OR(LEN($B62)=0,LEN(N$1)=0),"",IF(OR($B62=0,$AN62&gt;PhieuBauCu!$C$20),0,IF(SUBSTITUTE(LOWER($B62),N$1,",")=LOWER($B62),1,0))),"")</f>
        <v/>
      </c>
      <c r="O62" s="4" t="str">
        <f>IF(LEN(PhieuBauCu!$C$3) &gt;0,  IF(OR(LEN($B62)=0,LEN(O$1)=0),"",IF(OR($B62=0,$AN62&gt;PhieuBauCu!$C$20),0,IF(SUBSTITUTE(LOWER($B62),O$1,",")=LOWER($B62),1,0))),"")</f>
        <v/>
      </c>
      <c r="P62" s="4" t="str">
        <f>IF(LEN(PhieuBauCu!$C$3) &gt;0,  IF(OR(LEN($B62)=0,LEN(P$1)=0),"",IF(OR($B62=0,$AN62&gt;PhieuBauCu!$C$20),0,IF(SUBSTITUTE(LOWER($B62),P$1,",")=LOWER($B62),1,0))),"")</f>
        <v/>
      </c>
      <c r="Q62" s="4" t="str">
        <f>IF(LEN(PhieuBauCu!$C$3) &gt;0,  IF(OR(LEN($B62)=0,LEN(Q$1)=0),"",IF(OR($B62=0,$AN62&gt;PhieuBauCu!$C$20),0,IF(SUBSTITUTE(LOWER($B62),Q$1,",")=LOWER($B62),1,0))),"")</f>
        <v/>
      </c>
      <c r="R62" s="4" t="str">
        <f>IF(LEN(PhieuBauCu!$C$3) &gt;0,  IF(OR(LEN($B62)=0,LEN(R$1)=0),"",IF(OR($B62=0,$AN62&gt;PhieuBauCu!$C$20),0,IF(SUBSTITUTE(LOWER($B62),R$1,",")=LOWER($B62),1,0))),"")</f>
        <v/>
      </c>
      <c r="S62" s="4" t="str">
        <f>IF(LEN(PhieuBauCu!$C$3) &gt;0,  IF(OR(LEN($B62)=0,LEN(S$1)=0),"",IF(OR($B62=0,$AN62&gt;PhieuBauCu!$C$20),0,IF(SUBSTITUTE(LOWER($B62),S$1,",")=LOWER($B62),1,0))),"")</f>
        <v/>
      </c>
      <c r="T62" s="4" t="str">
        <f>IF(LEN(PhieuBauCu!$C$3) &gt;0,  IF(OR(LEN($B62)=0,LEN(T$1)=0),"",IF(OR($B62=0,$AN62&gt;PhieuBauCu!$C$20),0,IF(SUBSTITUTE(LOWER($B62),T$1,",")=LOWER($B62),1,0))),"")</f>
        <v/>
      </c>
      <c r="U62" s="10">
        <f t="shared" si="2"/>
        <v>0</v>
      </c>
      <c r="V62" s="29">
        <f>IF(B62=0,0,IF(AND(LEN(B62&gt;0),U62&gt;=1, U62&lt;=PhieuBauCu!$C$20),1,0))</f>
        <v>0</v>
      </c>
      <c r="W62" s="29">
        <f t="shared" si="3"/>
        <v>1</v>
      </c>
      <c r="X62" s="29">
        <f t="shared" si="4"/>
        <v>1</v>
      </c>
      <c r="Y62" s="29">
        <f t="shared" si="5"/>
        <v>1</v>
      </c>
      <c r="Z62" s="29">
        <f t="shared" si="6"/>
        <v>1</v>
      </c>
      <c r="AA62" s="29">
        <f t="shared" si="7"/>
        <v>1</v>
      </c>
      <c r="AB62" s="29">
        <f t="shared" si="8"/>
        <v>1</v>
      </c>
      <c r="AC62" s="29">
        <f t="shared" si="9"/>
        <v>1</v>
      </c>
      <c r="AD62" s="29">
        <f t="shared" si="10"/>
        <v>1</v>
      </c>
      <c r="AE62" s="29">
        <f t="shared" si="11"/>
        <v>1</v>
      </c>
      <c r="AF62" s="29">
        <f t="shared" si="12"/>
        <v>1</v>
      </c>
      <c r="AG62" s="29">
        <f t="shared" si="13"/>
        <v>1</v>
      </c>
      <c r="AH62" s="29">
        <f t="shared" si="14"/>
        <v>0</v>
      </c>
      <c r="AI62" s="29">
        <f t="shared" si="15"/>
        <v>0</v>
      </c>
      <c r="AJ62" s="29">
        <f t="shared" si="16"/>
        <v>0</v>
      </c>
      <c r="AK62" s="29">
        <f t="shared" si="17"/>
        <v>0</v>
      </c>
      <c r="AL62" s="29">
        <f t="shared" si="18"/>
        <v>0</v>
      </c>
      <c r="AM62" s="29">
        <f t="shared" si="19"/>
        <v>0</v>
      </c>
      <c r="AN62" s="29">
        <f t="shared" si="20"/>
        <v>11</v>
      </c>
      <c r="AO62" s="29">
        <f t="shared" si="21"/>
        <v>0</v>
      </c>
    </row>
    <row r="63" spans="1:41" ht="28.5" customHeight="1" x14ac:dyDescent="0.25">
      <c r="A63" s="31">
        <v>59</v>
      </c>
      <c r="B63" s="36"/>
      <c r="C63" s="30" t="str">
        <f t="shared" si="23"/>
        <v/>
      </c>
      <c r="D63" s="4" t="str">
        <f>IF(LEN(PhieuBauCu!$C$3) &gt;0, IF(OR(LEN($B63)=0,LEN(D$1)=0),"",IF(OR($B63=0,$AN63&gt;PhieuBauCu!$C$20),0,IF(SUBSTITUTE(LOWER($B63),D$1,",")=LOWER($B63),1,0))),"")</f>
        <v/>
      </c>
      <c r="E63" s="4" t="str">
        <f>IF(LEN(PhieuBauCu!$C$3) &gt;0, IF(OR(LEN($B63)=0,LEN(E$1)=0),"",IF(OR($B63=0,$AN63&gt;PhieuBauCu!$C$20),0,IF(SUBSTITUTE(LOWER($B63),E$1,",")=LOWER($B63),1,0))),"")</f>
        <v/>
      </c>
      <c r="F63" s="4" t="str">
        <f>IF(LEN(PhieuBauCu!$C$3) &gt;0,  IF(OR(LEN($B63)=0,LEN(F$1)=0),"",IF(OR($B63=0,$AN63&gt;PhieuBauCu!$C$20),0,IF(SUBSTITUTE(LOWER($B63),F$1,",")=LOWER($B63),1,0))),"")</f>
        <v/>
      </c>
      <c r="G63" s="4" t="str">
        <f>IF(LEN(PhieuBauCu!$C$3) &gt;0,  IF(OR(LEN($B63)=0,LEN(G$1)=0),"",IF(OR($B63=0,$AN63&gt;PhieuBauCu!$C$20),0,IF(SUBSTITUTE(LOWER($B63),G$1,",")=LOWER($B63),1,0))),"")</f>
        <v/>
      </c>
      <c r="H63" s="4" t="str">
        <f>IF(LEN(PhieuBauCu!$C$3) &gt;0,  IF(OR(LEN($B63)=0,LEN(H$1)=0),"",IF(OR($B63=0,$AN63&gt;PhieuBauCu!$C$20),0,IF(SUBSTITUTE(LOWER($B63),H$1,",")=LOWER($B63),1,0))),"")</f>
        <v/>
      </c>
      <c r="I63" s="4" t="str">
        <f>IF(LEN(PhieuBauCu!$C$3) &gt;0,  IF(OR(LEN($B63)=0,LEN(I$1)=0),"",IF(OR($B63=0,$AN63&gt;PhieuBauCu!$C$20),0,IF(SUBSTITUTE(LOWER($B63),I$1,",")=LOWER($B63),1,0))),"")</f>
        <v/>
      </c>
      <c r="J63" s="4" t="str">
        <f>IF(LEN(PhieuBauCu!$C$3) &gt;0, IF(OR(LEN($B63)=0,LEN(J$1)=0),"",IF(OR($B63=0,$AN63&gt;PhieuBauCu!$C$20),0,IF(SUBSTITUTE(LOWER($B63),J$1,",")=LOWER($B63),1,0))),"")</f>
        <v/>
      </c>
      <c r="K63" s="4" t="str">
        <f>IF(LEN(PhieuBauCu!$C$3) &gt;0, IF(OR(LEN($B63)=0,LEN(K$1)=0),"",IF(OR($B63=0,$AN63&gt;PhieuBauCu!$C$20),0,IF(SUBSTITUTE(LOWER($B63),K$1,",")=LOWER($B63),1,0))),"")</f>
        <v/>
      </c>
      <c r="L63" s="4" t="str">
        <f>IF(LEN(PhieuBauCu!$C$3) &gt;0, IF(OR(LEN($B63)=0,LEN(L$1)=0),"",IF(OR($B63=0,$AN63&gt;PhieuBauCu!$C$20),0,IF(SUBSTITUTE(LOWER($B63),L$1,",")=LOWER($B63),1,0))),"")</f>
        <v/>
      </c>
      <c r="M63" s="4" t="str">
        <f>IF(LEN(PhieuBauCu!$C$3) &gt;0,  IF(OR(LEN($B63)=0,LEN(M$1)=0),"",IF(OR($B63=0,$AN63&gt;PhieuBauCu!$C$20),0,IF(SUBSTITUTE(LOWER($B63),M$1,",")=LOWER($B63),1,0))),"")</f>
        <v/>
      </c>
      <c r="N63" s="4" t="str">
        <f>IF(LEN(PhieuBauCu!$C$3) &gt;0,  IF(OR(LEN($B63)=0,LEN(N$1)=0),"",IF(OR($B63=0,$AN63&gt;PhieuBauCu!$C$20),0,IF(SUBSTITUTE(LOWER($B63),N$1,",")=LOWER($B63),1,0))),"")</f>
        <v/>
      </c>
      <c r="O63" s="4" t="str">
        <f>IF(LEN(PhieuBauCu!$C$3) &gt;0,  IF(OR(LEN($B63)=0,LEN(O$1)=0),"",IF(OR($B63=0,$AN63&gt;PhieuBauCu!$C$20),0,IF(SUBSTITUTE(LOWER($B63),O$1,",")=LOWER($B63),1,0))),"")</f>
        <v/>
      </c>
      <c r="P63" s="4" t="str">
        <f>IF(LEN(PhieuBauCu!$C$3) &gt;0,  IF(OR(LEN($B63)=0,LEN(P$1)=0),"",IF(OR($B63=0,$AN63&gt;PhieuBauCu!$C$20),0,IF(SUBSTITUTE(LOWER($B63),P$1,",")=LOWER($B63),1,0))),"")</f>
        <v/>
      </c>
      <c r="Q63" s="4" t="str">
        <f>IF(LEN(PhieuBauCu!$C$3) &gt;0,  IF(OR(LEN($B63)=0,LEN(Q$1)=0),"",IF(OR($B63=0,$AN63&gt;PhieuBauCu!$C$20),0,IF(SUBSTITUTE(LOWER($B63),Q$1,",")=LOWER($B63),1,0))),"")</f>
        <v/>
      </c>
      <c r="R63" s="4" t="str">
        <f>IF(LEN(PhieuBauCu!$C$3) &gt;0,  IF(OR(LEN($B63)=0,LEN(R$1)=0),"",IF(OR($B63=0,$AN63&gt;PhieuBauCu!$C$20),0,IF(SUBSTITUTE(LOWER($B63),R$1,",")=LOWER($B63),1,0))),"")</f>
        <v/>
      </c>
      <c r="S63" s="4" t="str">
        <f>IF(LEN(PhieuBauCu!$C$3) &gt;0,  IF(OR(LEN($B63)=0,LEN(S$1)=0),"",IF(OR($B63=0,$AN63&gt;PhieuBauCu!$C$20),0,IF(SUBSTITUTE(LOWER($B63),S$1,",")=LOWER($B63),1,0))),"")</f>
        <v/>
      </c>
      <c r="T63" s="4" t="str">
        <f>IF(LEN(PhieuBauCu!$C$3) &gt;0,  IF(OR(LEN($B63)=0,LEN(T$1)=0),"",IF(OR($B63=0,$AN63&gt;PhieuBauCu!$C$20),0,IF(SUBSTITUTE(LOWER($B63),T$1,",")=LOWER($B63),1,0))),"")</f>
        <v/>
      </c>
      <c r="U63" s="10">
        <f t="shared" si="2"/>
        <v>0</v>
      </c>
      <c r="V63" s="29">
        <f>IF(B63=0,0,IF(AND(LEN(B63&gt;0),U63&gt;=1, U63&lt;=PhieuBauCu!$C$20),1,0))</f>
        <v>0</v>
      </c>
      <c r="W63" s="29">
        <f t="shared" si="3"/>
        <v>1</v>
      </c>
      <c r="X63" s="29">
        <f t="shared" si="4"/>
        <v>1</v>
      </c>
      <c r="Y63" s="29">
        <f t="shared" si="5"/>
        <v>1</v>
      </c>
      <c r="Z63" s="29">
        <f t="shared" si="6"/>
        <v>1</v>
      </c>
      <c r="AA63" s="29">
        <f t="shared" si="7"/>
        <v>1</v>
      </c>
      <c r="AB63" s="29">
        <f t="shared" si="8"/>
        <v>1</v>
      </c>
      <c r="AC63" s="29">
        <f t="shared" si="9"/>
        <v>1</v>
      </c>
      <c r="AD63" s="29">
        <f t="shared" si="10"/>
        <v>1</v>
      </c>
      <c r="AE63" s="29">
        <f t="shared" si="11"/>
        <v>1</v>
      </c>
      <c r="AF63" s="29">
        <f t="shared" si="12"/>
        <v>1</v>
      </c>
      <c r="AG63" s="29">
        <f t="shared" si="13"/>
        <v>1</v>
      </c>
      <c r="AH63" s="29">
        <f t="shared" si="14"/>
        <v>0</v>
      </c>
      <c r="AI63" s="29">
        <f t="shared" si="15"/>
        <v>0</v>
      </c>
      <c r="AJ63" s="29">
        <f t="shared" si="16"/>
        <v>0</v>
      </c>
      <c r="AK63" s="29">
        <f t="shared" si="17"/>
        <v>0</v>
      </c>
      <c r="AL63" s="29">
        <f t="shared" si="18"/>
        <v>0</v>
      </c>
      <c r="AM63" s="29">
        <f t="shared" si="19"/>
        <v>0</v>
      </c>
      <c r="AN63" s="29">
        <f t="shared" si="20"/>
        <v>11</v>
      </c>
      <c r="AO63" s="29">
        <f t="shared" si="21"/>
        <v>0</v>
      </c>
    </row>
    <row r="64" spans="1:41" ht="28.5" customHeight="1" x14ac:dyDescent="0.25">
      <c r="A64" s="31">
        <v>60</v>
      </c>
      <c r="B64" s="36"/>
      <c r="C64" s="30" t="str">
        <f t="shared" si="23"/>
        <v/>
      </c>
      <c r="D64" s="4" t="str">
        <f>IF(LEN(PhieuBauCu!$C$3) &gt;0, IF(OR(LEN($B64)=0,LEN(D$1)=0),"",IF(OR($B64=0,$AN64&gt;PhieuBauCu!$C$20),0,IF(SUBSTITUTE(LOWER($B64),D$1,",")=LOWER($B64),1,0))),"")</f>
        <v/>
      </c>
      <c r="E64" s="4" t="str">
        <f>IF(LEN(PhieuBauCu!$C$3) &gt;0, IF(OR(LEN($B64)=0,LEN(E$1)=0),"",IF(OR($B64=0,$AN64&gt;PhieuBauCu!$C$20),0,IF(SUBSTITUTE(LOWER($B64),E$1,",")=LOWER($B64),1,0))),"")</f>
        <v/>
      </c>
      <c r="F64" s="4" t="str">
        <f>IF(LEN(PhieuBauCu!$C$3) &gt;0,  IF(OR(LEN($B64)=0,LEN(F$1)=0),"",IF(OR($B64=0,$AN64&gt;PhieuBauCu!$C$20),0,IF(SUBSTITUTE(LOWER($B64),F$1,",")=LOWER($B64),1,0))),"")</f>
        <v/>
      </c>
      <c r="G64" s="4" t="str">
        <f>IF(LEN(PhieuBauCu!$C$3) &gt;0,  IF(OR(LEN($B64)=0,LEN(G$1)=0),"",IF(OR($B64=0,$AN64&gt;PhieuBauCu!$C$20),0,IF(SUBSTITUTE(LOWER($B64),G$1,",")=LOWER($B64),1,0))),"")</f>
        <v/>
      </c>
      <c r="H64" s="4" t="str">
        <f>IF(LEN(PhieuBauCu!$C$3) &gt;0,  IF(OR(LEN($B64)=0,LEN(H$1)=0),"",IF(OR($B64=0,$AN64&gt;PhieuBauCu!$C$20),0,IF(SUBSTITUTE(LOWER($B64),H$1,",")=LOWER($B64),1,0))),"")</f>
        <v/>
      </c>
      <c r="I64" s="4" t="str">
        <f>IF(LEN(PhieuBauCu!$C$3) &gt;0,  IF(OR(LEN($B64)=0,LEN(I$1)=0),"",IF(OR($B64=0,$AN64&gt;PhieuBauCu!$C$20),0,IF(SUBSTITUTE(LOWER($B64),I$1,",")=LOWER($B64),1,0))),"")</f>
        <v/>
      </c>
      <c r="J64" s="4" t="str">
        <f>IF(LEN(PhieuBauCu!$C$3) &gt;0, IF(OR(LEN($B64)=0,LEN(J$1)=0),"",IF(OR($B64=0,$AN64&gt;PhieuBauCu!$C$20),0,IF(SUBSTITUTE(LOWER($B64),J$1,",")=LOWER($B64),1,0))),"")</f>
        <v/>
      </c>
      <c r="K64" s="4" t="str">
        <f>IF(LEN(PhieuBauCu!$C$3) &gt;0, IF(OR(LEN($B64)=0,LEN(K$1)=0),"",IF(OR($B64=0,$AN64&gt;PhieuBauCu!$C$20),0,IF(SUBSTITUTE(LOWER($B64),K$1,",")=LOWER($B64),1,0))),"")</f>
        <v/>
      </c>
      <c r="L64" s="4" t="str">
        <f>IF(LEN(PhieuBauCu!$C$3) &gt;0, IF(OR(LEN($B64)=0,LEN(L$1)=0),"",IF(OR($B64=0,$AN64&gt;PhieuBauCu!$C$20),0,IF(SUBSTITUTE(LOWER($B64),L$1,",")=LOWER($B64),1,0))),"")</f>
        <v/>
      </c>
      <c r="M64" s="4" t="str">
        <f>IF(LEN(PhieuBauCu!$C$3) &gt;0,  IF(OR(LEN($B64)=0,LEN(M$1)=0),"",IF(OR($B64=0,$AN64&gt;PhieuBauCu!$C$20),0,IF(SUBSTITUTE(LOWER($B64),M$1,",")=LOWER($B64),1,0))),"")</f>
        <v/>
      </c>
      <c r="N64" s="4" t="str">
        <f>IF(LEN(PhieuBauCu!$C$3) &gt;0,  IF(OR(LEN($B64)=0,LEN(N$1)=0),"",IF(OR($B64=0,$AN64&gt;PhieuBauCu!$C$20),0,IF(SUBSTITUTE(LOWER($B64),N$1,",")=LOWER($B64),1,0))),"")</f>
        <v/>
      </c>
      <c r="O64" s="4" t="str">
        <f>IF(LEN(PhieuBauCu!$C$3) &gt;0,  IF(OR(LEN($B64)=0,LEN(O$1)=0),"",IF(OR($B64=0,$AN64&gt;PhieuBauCu!$C$20),0,IF(SUBSTITUTE(LOWER($B64),O$1,",")=LOWER($B64),1,0))),"")</f>
        <v/>
      </c>
      <c r="P64" s="4" t="str">
        <f>IF(LEN(PhieuBauCu!$C$3) &gt;0,  IF(OR(LEN($B64)=0,LEN(P$1)=0),"",IF(OR($B64=0,$AN64&gt;PhieuBauCu!$C$20),0,IF(SUBSTITUTE(LOWER($B64),P$1,",")=LOWER($B64),1,0))),"")</f>
        <v/>
      </c>
      <c r="Q64" s="4" t="str">
        <f>IF(LEN(PhieuBauCu!$C$3) &gt;0,  IF(OR(LEN($B64)=0,LEN(Q$1)=0),"",IF(OR($B64=0,$AN64&gt;PhieuBauCu!$C$20),0,IF(SUBSTITUTE(LOWER($B64),Q$1,",")=LOWER($B64),1,0))),"")</f>
        <v/>
      </c>
      <c r="R64" s="4" t="str">
        <f>IF(LEN(PhieuBauCu!$C$3) &gt;0,  IF(OR(LEN($B64)=0,LEN(R$1)=0),"",IF(OR($B64=0,$AN64&gt;PhieuBauCu!$C$20),0,IF(SUBSTITUTE(LOWER($B64),R$1,",")=LOWER($B64),1,0))),"")</f>
        <v/>
      </c>
      <c r="S64" s="4" t="str">
        <f>IF(LEN(PhieuBauCu!$C$3) &gt;0,  IF(OR(LEN($B64)=0,LEN(S$1)=0),"",IF(OR($B64=0,$AN64&gt;PhieuBauCu!$C$20),0,IF(SUBSTITUTE(LOWER($B64),S$1,",")=LOWER($B64),1,0))),"")</f>
        <v/>
      </c>
      <c r="T64" s="4" t="str">
        <f>IF(LEN(PhieuBauCu!$C$3) &gt;0,  IF(OR(LEN($B64)=0,LEN(T$1)=0),"",IF(OR($B64=0,$AN64&gt;PhieuBauCu!$C$20),0,IF(SUBSTITUTE(LOWER($B64),T$1,",")=LOWER($B64),1,0))),"")</f>
        <v/>
      </c>
      <c r="U64" s="10">
        <f t="shared" si="2"/>
        <v>0</v>
      </c>
      <c r="V64" s="29">
        <f>IF(B64=0,0,IF(AND(LEN(B64&gt;0),U64&gt;=1, U64&lt;=PhieuBauCu!$C$20),1,0))</f>
        <v>0</v>
      </c>
      <c r="W64" s="29">
        <f t="shared" si="3"/>
        <v>1</v>
      </c>
      <c r="X64" s="29">
        <f t="shared" si="4"/>
        <v>1</v>
      </c>
      <c r="Y64" s="29">
        <f t="shared" si="5"/>
        <v>1</v>
      </c>
      <c r="Z64" s="29">
        <f t="shared" si="6"/>
        <v>1</v>
      </c>
      <c r="AA64" s="29">
        <f t="shared" si="7"/>
        <v>1</v>
      </c>
      <c r="AB64" s="29">
        <f t="shared" si="8"/>
        <v>1</v>
      </c>
      <c r="AC64" s="29">
        <f t="shared" si="9"/>
        <v>1</v>
      </c>
      <c r="AD64" s="29">
        <f t="shared" si="10"/>
        <v>1</v>
      </c>
      <c r="AE64" s="29">
        <f t="shared" si="11"/>
        <v>1</v>
      </c>
      <c r="AF64" s="29">
        <f t="shared" si="12"/>
        <v>1</v>
      </c>
      <c r="AG64" s="29">
        <f t="shared" si="13"/>
        <v>1</v>
      </c>
      <c r="AH64" s="29">
        <f t="shared" si="14"/>
        <v>0</v>
      </c>
      <c r="AI64" s="29">
        <f t="shared" si="15"/>
        <v>0</v>
      </c>
      <c r="AJ64" s="29">
        <f t="shared" si="16"/>
        <v>0</v>
      </c>
      <c r="AK64" s="29">
        <f t="shared" si="17"/>
        <v>0</v>
      </c>
      <c r="AL64" s="29">
        <f t="shared" si="18"/>
        <v>0</v>
      </c>
      <c r="AM64" s="29">
        <f t="shared" si="19"/>
        <v>0</v>
      </c>
      <c r="AN64" s="29">
        <f t="shared" si="20"/>
        <v>11</v>
      </c>
      <c r="AO64" s="29">
        <f t="shared" si="21"/>
        <v>0</v>
      </c>
    </row>
    <row r="65" spans="1:41" ht="28.5" customHeight="1" x14ac:dyDescent="0.25">
      <c r="A65" s="31">
        <v>61</v>
      </c>
      <c r="B65" s="36"/>
      <c r="C65" s="30" t="str">
        <f t="shared" si="23"/>
        <v/>
      </c>
      <c r="D65" s="4" t="str">
        <f>IF(LEN(PhieuBauCu!$C$3) &gt;0, IF(OR(LEN($B65)=0,LEN(D$1)=0),"",IF(OR($B65=0,$AN65&gt;PhieuBauCu!$C$20),0,IF(SUBSTITUTE(LOWER($B65),D$1,",")=LOWER($B65),1,0))),"")</f>
        <v/>
      </c>
      <c r="E65" s="4" t="str">
        <f>IF(LEN(PhieuBauCu!$C$3) &gt;0, IF(OR(LEN($B65)=0,LEN(E$1)=0),"",IF(OR($B65=0,$AN65&gt;PhieuBauCu!$C$20),0,IF(SUBSTITUTE(LOWER($B65),E$1,",")=LOWER($B65),1,0))),"")</f>
        <v/>
      </c>
      <c r="F65" s="4" t="str">
        <f>IF(LEN(PhieuBauCu!$C$3) &gt;0,  IF(OR(LEN($B65)=0,LEN(F$1)=0),"",IF(OR($B65=0,$AN65&gt;PhieuBauCu!$C$20),0,IF(SUBSTITUTE(LOWER($B65),F$1,",")=LOWER($B65),1,0))),"")</f>
        <v/>
      </c>
      <c r="G65" s="4" t="str">
        <f>IF(LEN(PhieuBauCu!$C$3) &gt;0,  IF(OR(LEN($B65)=0,LEN(G$1)=0),"",IF(OR($B65=0,$AN65&gt;PhieuBauCu!$C$20),0,IF(SUBSTITUTE(LOWER($B65),G$1,",")=LOWER($B65),1,0))),"")</f>
        <v/>
      </c>
      <c r="H65" s="4" t="str">
        <f>IF(LEN(PhieuBauCu!$C$3) &gt;0,  IF(OR(LEN($B65)=0,LEN(H$1)=0),"",IF(OR($B65=0,$AN65&gt;PhieuBauCu!$C$20),0,IF(SUBSTITUTE(LOWER($B65),H$1,",")=LOWER($B65),1,0))),"")</f>
        <v/>
      </c>
      <c r="I65" s="4" t="str">
        <f>IF(LEN(PhieuBauCu!$C$3) &gt;0,  IF(OR(LEN($B65)=0,LEN(I$1)=0),"",IF(OR($B65=0,$AN65&gt;PhieuBauCu!$C$20),0,IF(SUBSTITUTE(LOWER($B65),I$1,",")=LOWER($B65),1,0))),"")</f>
        <v/>
      </c>
      <c r="J65" s="4" t="str">
        <f>IF(LEN(PhieuBauCu!$C$3) &gt;0, IF(OR(LEN($B65)=0,LEN(J$1)=0),"",IF(OR($B65=0,$AN65&gt;PhieuBauCu!$C$20),0,IF(SUBSTITUTE(LOWER($B65),J$1,",")=LOWER($B65),1,0))),"")</f>
        <v/>
      </c>
      <c r="K65" s="4" t="str">
        <f>IF(LEN(PhieuBauCu!$C$3) &gt;0, IF(OR(LEN($B65)=0,LEN(K$1)=0),"",IF(OR($B65=0,$AN65&gt;PhieuBauCu!$C$20),0,IF(SUBSTITUTE(LOWER($B65),K$1,",")=LOWER($B65),1,0))),"")</f>
        <v/>
      </c>
      <c r="L65" s="4" t="str">
        <f>IF(LEN(PhieuBauCu!$C$3) &gt;0, IF(OR(LEN($B65)=0,LEN(L$1)=0),"",IF(OR($B65=0,$AN65&gt;PhieuBauCu!$C$20),0,IF(SUBSTITUTE(LOWER($B65),L$1,",")=LOWER($B65),1,0))),"")</f>
        <v/>
      </c>
      <c r="M65" s="4" t="str">
        <f>IF(LEN(PhieuBauCu!$C$3) &gt;0,  IF(OR(LEN($B65)=0,LEN(M$1)=0),"",IF(OR($B65=0,$AN65&gt;PhieuBauCu!$C$20),0,IF(SUBSTITUTE(LOWER($B65),M$1,",")=LOWER($B65),1,0))),"")</f>
        <v/>
      </c>
      <c r="N65" s="4" t="str">
        <f>IF(LEN(PhieuBauCu!$C$3) &gt;0,  IF(OR(LEN($B65)=0,LEN(N$1)=0),"",IF(OR($B65=0,$AN65&gt;PhieuBauCu!$C$20),0,IF(SUBSTITUTE(LOWER($B65),N$1,",")=LOWER($B65),1,0))),"")</f>
        <v/>
      </c>
      <c r="O65" s="4" t="str">
        <f>IF(LEN(PhieuBauCu!$C$3) &gt;0,  IF(OR(LEN($B65)=0,LEN(O$1)=0),"",IF(OR($B65=0,$AN65&gt;PhieuBauCu!$C$20),0,IF(SUBSTITUTE(LOWER($B65),O$1,",")=LOWER($B65),1,0))),"")</f>
        <v/>
      </c>
      <c r="P65" s="4" t="str">
        <f>IF(LEN(PhieuBauCu!$C$3) &gt;0,  IF(OR(LEN($B65)=0,LEN(P$1)=0),"",IF(OR($B65=0,$AN65&gt;PhieuBauCu!$C$20),0,IF(SUBSTITUTE(LOWER($B65),P$1,",")=LOWER($B65),1,0))),"")</f>
        <v/>
      </c>
      <c r="Q65" s="4" t="str">
        <f>IF(LEN(PhieuBauCu!$C$3) &gt;0,  IF(OR(LEN($B65)=0,LEN(Q$1)=0),"",IF(OR($B65=0,$AN65&gt;PhieuBauCu!$C$20),0,IF(SUBSTITUTE(LOWER($B65),Q$1,",")=LOWER($B65),1,0))),"")</f>
        <v/>
      </c>
      <c r="R65" s="4" t="str">
        <f>IF(LEN(PhieuBauCu!$C$3) &gt;0,  IF(OR(LEN($B65)=0,LEN(R$1)=0),"",IF(OR($B65=0,$AN65&gt;PhieuBauCu!$C$20),0,IF(SUBSTITUTE(LOWER($B65),R$1,",")=LOWER($B65),1,0))),"")</f>
        <v/>
      </c>
      <c r="S65" s="4" t="str">
        <f>IF(LEN(PhieuBauCu!$C$3) &gt;0,  IF(OR(LEN($B65)=0,LEN(S$1)=0),"",IF(OR($B65=0,$AN65&gt;PhieuBauCu!$C$20),0,IF(SUBSTITUTE(LOWER($B65),S$1,",")=LOWER($B65),1,0))),"")</f>
        <v/>
      </c>
      <c r="T65" s="4" t="str">
        <f>IF(LEN(PhieuBauCu!$C$3) &gt;0,  IF(OR(LEN($B65)=0,LEN(T$1)=0),"",IF(OR($B65=0,$AN65&gt;PhieuBauCu!$C$20),0,IF(SUBSTITUTE(LOWER($B65),T$1,",")=LOWER($B65),1,0))),"")</f>
        <v/>
      </c>
      <c r="U65" s="10">
        <f t="shared" si="2"/>
        <v>0</v>
      </c>
      <c r="V65" s="29">
        <f>IF(B65=0,0,IF(AND(LEN(B65&gt;0),U65&gt;=1, U65&lt;=PhieuBauCu!$C$20),1,0))</f>
        <v>0</v>
      </c>
      <c r="W65" s="29">
        <f t="shared" si="3"/>
        <v>1</v>
      </c>
      <c r="X65" s="29">
        <f t="shared" si="4"/>
        <v>1</v>
      </c>
      <c r="Y65" s="29">
        <f t="shared" si="5"/>
        <v>1</v>
      </c>
      <c r="Z65" s="29">
        <f t="shared" si="6"/>
        <v>1</v>
      </c>
      <c r="AA65" s="29">
        <f t="shared" si="7"/>
        <v>1</v>
      </c>
      <c r="AB65" s="29">
        <f t="shared" si="8"/>
        <v>1</v>
      </c>
      <c r="AC65" s="29">
        <f t="shared" si="9"/>
        <v>1</v>
      </c>
      <c r="AD65" s="29">
        <f t="shared" si="10"/>
        <v>1</v>
      </c>
      <c r="AE65" s="29">
        <f t="shared" si="11"/>
        <v>1</v>
      </c>
      <c r="AF65" s="29">
        <f t="shared" si="12"/>
        <v>1</v>
      </c>
      <c r="AG65" s="29">
        <f t="shared" si="13"/>
        <v>1</v>
      </c>
      <c r="AH65" s="29">
        <f t="shared" si="14"/>
        <v>0</v>
      </c>
      <c r="AI65" s="29">
        <f t="shared" si="15"/>
        <v>0</v>
      </c>
      <c r="AJ65" s="29">
        <f t="shared" si="16"/>
        <v>0</v>
      </c>
      <c r="AK65" s="29">
        <f t="shared" si="17"/>
        <v>0</v>
      </c>
      <c r="AL65" s="29">
        <f t="shared" si="18"/>
        <v>0</v>
      </c>
      <c r="AM65" s="29">
        <f t="shared" si="19"/>
        <v>0</v>
      </c>
      <c r="AN65" s="29">
        <f t="shared" si="20"/>
        <v>11</v>
      </c>
      <c r="AO65" s="29">
        <f t="shared" si="21"/>
        <v>0</v>
      </c>
    </row>
    <row r="66" spans="1:41" ht="28.5" customHeight="1" x14ac:dyDescent="0.25">
      <c r="A66" s="31">
        <v>62</v>
      </c>
      <c r="B66" s="36"/>
      <c r="C66" s="30" t="str">
        <f t="shared" si="23"/>
        <v/>
      </c>
      <c r="D66" s="4" t="str">
        <f>IF(LEN(PhieuBauCu!$C$3) &gt;0, IF(OR(LEN($B66)=0,LEN(D$1)=0),"",IF(OR($B66=0,$AN66&gt;PhieuBauCu!$C$20),0,IF(SUBSTITUTE(LOWER($B66),D$1,",")=LOWER($B66),1,0))),"")</f>
        <v/>
      </c>
      <c r="E66" s="4" t="str">
        <f>IF(LEN(PhieuBauCu!$C$3) &gt;0, IF(OR(LEN($B66)=0,LEN(E$1)=0),"",IF(OR($B66=0,$AN66&gt;PhieuBauCu!$C$20),0,IF(SUBSTITUTE(LOWER($B66),E$1,",")=LOWER($B66),1,0))),"")</f>
        <v/>
      </c>
      <c r="F66" s="4" t="str">
        <f>IF(LEN(PhieuBauCu!$C$3) &gt;0,  IF(OR(LEN($B66)=0,LEN(F$1)=0),"",IF(OR($B66=0,$AN66&gt;PhieuBauCu!$C$20),0,IF(SUBSTITUTE(LOWER($B66),F$1,",")=LOWER($B66),1,0))),"")</f>
        <v/>
      </c>
      <c r="G66" s="4" t="str">
        <f>IF(LEN(PhieuBauCu!$C$3) &gt;0,  IF(OR(LEN($B66)=0,LEN(G$1)=0),"",IF(OR($B66=0,$AN66&gt;PhieuBauCu!$C$20),0,IF(SUBSTITUTE(LOWER($B66),G$1,",")=LOWER($B66),1,0))),"")</f>
        <v/>
      </c>
      <c r="H66" s="4" t="str">
        <f>IF(LEN(PhieuBauCu!$C$3) &gt;0,  IF(OR(LEN($B66)=0,LEN(H$1)=0),"",IF(OR($B66=0,$AN66&gt;PhieuBauCu!$C$20),0,IF(SUBSTITUTE(LOWER($B66),H$1,",")=LOWER($B66),1,0))),"")</f>
        <v/>
      </c>
      <c r="I66" s="4" t="str">
        <f>IF(LEN(PhieuBauCu!$C$3) &gt;0,  IF(OR(LEN($B66)=0,LEN(I$1)=0),"",IF(OR($B66=0,$AN66&gt;PhieuBauCu!$C$20),0,IF(SUBSTITUTE(LOWER($B66),I$1,",")=LOWER($B66),1,0))),"")</f>
        <v/>
      </c>
      <c r="J66" s="4" t="str">
        <f>IF(LEN(PhieuBauCu!$C$3) &gt;0, IF(OR(LEN($B66)=0,LEN(J$1)=0),"",IF(OR($B66=0,$AN66&gt;PhieuBauCu!$C$20),0,IF(SUBSTITUTE(LOWER($B66),J$1,",")=LOWER($B66),1,0))),"")</f>
        <v/>
      </c>
      <c r="K66" s="4" t="str">
        <f>IF(LEN(PhieuBauCu!$C$3) &gt;0, IF(OR(LEN($B66)=0,LEN(K$1)=0),"",IF(OR($B66=0,$AN66&gt;PhieuBauCu!$C$20),0,IF(SUBSTITUTE(LOWER($B66),K$1,",")=LOWER($B66),1,0))),"")</f>
        <v/>
      </c>
      <c r="L66" s="4" t="str">
        <f>IF(LEN(PhieuBauCu!$C$3) &gt;0, IF(OR(LEN($B66)=0,LEN(L$1)=0),"",IF(OR($B66=0,$AN66&gt;PhieuBauCu!$C$20),0,IF(SUBSTITUTE(LOWER($B66),L$1,",")=LOWER($B66),1,0))),"")</f>
        <v/>
      </c>
      <c r="M66" s="4" t="str">
        <f>IF(LEN(PhieuBauCu!$C$3) &gt;0,  IF(OR(LEN($B66)=0,LEN(M$1)=0),"",IF(OR($B66=0,$AN66&gt;PhieuBauCu!$C$20),0,IF(SUBSTITUTE(LOWER($B66),M$1,",")=LOWER($B66),1,0))),"")</f>
        <v/>
      </c>
      <c r="N66" s="4" t="str">
        <f>IF(LEN(PhieuBauCu!$C$3) &gt;0,  IF(OR(LEN($B66)=0,LEN(N$1)=0),"",IF(OR($B66=0,$AN66&gt;PhieuBauCu!$C$20),0,IF(SUBSTITUTE(LOWER($B66),N$1,",")=LOWER($B66),1,0))),"")</f>
        <v/>
      </c>
      <c r="O66" s="4" t="str">
        <f>IF(LEN(PhieuBauCu!$C$3) &gt;0,  IF(OR(LEN($B66)=0,LEN(O$1)=0),"",IF(OR($B66=0,$AN66&gt;PhieuBauCu!$C$20),0,IF(SUBSTITUTE(LOWER($B66),O$1,",")=LOWER($B66),1,0))),"")</f>
        <v/>
      </c>
      <c r="P66" s="4" t="str">
        <f>IF(LEN(PhieuBauCu!$C$3) &gt;0,  IF(OR(LEN($B66)=0,LEN(P$1)=0),"",IF(OR($B66=0,$AN66&gt;PhieuBauCu!$C$20),0,IF(SUBSTITUTE(LOWER($B66),P$1,",")=LOWER($B66),1,0))),"")</f>
        <v/>
      </c>
      <c r="Q66" s="4" t="str">
        <f>IF(LEN(PhieuBauCu!$C$3) &gt;0,  IF(OR(LEN($B66)=0,LEN(Q$1)=0),"",IF(OR($B66=0,$AN66&gt;PhieuBauCu!$C$20),0,IF(SUBSTITUTE(LOWER($B66),Q$1,",")=LOWER($B66),1,0))),"")</f>
        <v/>
      </c>
      <c r="R66" s="4" t="str">
        <f>IF(LEN(PhieuBauCu!$C$3) &gt;0,  IF(OR(LEN($B66)=0,LEN(R$1)=0),"",IF(OR($B66=0,$AN66&gt;PhieuBauCu!$C$20),0,IF(SUBSTITUTE(LOWER($B66),R$1,",")=LOWER($B66),1,0))),"")</f>
        <v/>
      </c>
      <c r="S66" s="4" t="str">
        <f>IF(LEN(PhieuBauCu!$C$3) &gt;0,  IF(OR(LEN($B66)=0,LEN(S$1)=0),"",IF(OR($B66=0,$AN66&gt;PhieuBauCu!$C$20),0,IF(SUBSTITUTE(LOWER($B66),S$1,",")=LOWER($B66),1,0))),"")</f>
        <v/>
      </c>
      <c r="T66" s="4" t="str">
        <f>IF(LEN(PhieuBauCu!$C$3) &gt;0,  IF(OR(LEN($B66)=0,LEN(T$1)=0),"",IF(OR($B66=0,$AN66&gt;PhieuBauCu!$C$20),0,IF(SUBSTITUTE(LOWER($B66),T$1,",")=LOWER($B66),1,0))),"")</f>
        <v/>
      </c>
      <c r="U66" s="10">
        <f t="shared" si="2"/>
        <v>0</v>
      </c>
      <c r="V66" s="29">
        <f>IF(B66=0,0,IF(AND(LEN(B66&gt;0),U66&gt;=1, U66&lt;=PhieuBauCu!$C$20),1,0))</f>
        <v>0</v>
      </c>
      <c r="W66" s="29">
        <f t="shared" si="3"/>
        <v>1</v>
      </c>
      <c r="X66" s="29">
        <f t="shared" si="4"/>
        <v>1</v>
      </c>
      <c r="Y66" s="29">
        <f t="shared" si="5"/>
        <v>1</v>
      </c>
      <c r="Z66" s="29">
        <f t="shared" si="6"/>
        <v>1</v>
      </c>
      <c r="AA66" s="29">
        <f t="shared" si="7"/>
        <v>1</v>
      </c>
      <c r="AB66" s="29">
        <f t="shared" si="8"/>
        <v>1</v>
      </c>
      <c r="AC66" s="29">
        <f t="shared" si="9"/>
        <v>1</v>
      </c>
      <c r="AD66" s="29">
        <f t="shared" si="10"/>
        <v>1</v>
      </c>
      <c r="AE66" s="29">
        <f t="shared" si="11"/>
        <v>1</v>
      </c>
      <c r="AF66" s="29">
        <f t="shared" si="12"/>
        <v>1</v>
      </c>
      <c r="AG66" s="29">
        <f t="shared" si="13"/>
        <v>1</v>
      </c>
      <c r="AH66" s="29">
        <f t="shared" si="14"/>
        <v>0</v>
      </c>
      <c r="AI66" s="29">
        <f t="shared" si="15"/>
        <v>0</v>
      </c>
      <c r="AJ66" s="29">
        <f t="shared" si="16"/>
        <v>0</v>
      </c>
      <c r="AK66" s="29">
        <f t="shared" si="17"/>
        <v>0</v>
      </c>
      <c r="AL66" s="29">
        <f t="shared" si="18"/>
        <v>0</v>
      </c>
      <c r="AM66" s="29">
        <f t="shared" si="19"/>
        <v>0</v>
      </c>
      <c r="AN66" s="29">
        <f t="shared" si="20"/>
        <v>11</v>
      </c>
      <c r="AO66" s="29">
        <f t="shared" si="21"/>
        <v>0</v>
      </c>
    </row>
    <row r="67" spans="1:41" ht="28.5" customHeight="1" x14ac:dyDescent="0.25">
      <c r="A67" s="31">
        <v>63</v>
      </c>
      <c r="B67" s="36"/>
      <c r="C67" s="30" t="str">
        <f t="shared" si="23"/>
        <v/>
      </c>
      <c r="D67" s="4" t="str">
        <f>IF(LEN(PhieuBauCu!$C$3) &gt;0, IF(OR(LEN($B67)=0,LEN(D$1)=0),"",IF(OR($B67=0,$AN67&gt;PhieuBauCu!$C$20),0,IF(SUBSTITUTE(LOWER($B67),D$1,",")=LOWER($B67),1,0))),"")</f>
        <v/>
      </c>
      <c r="E67" s="4" t="str">
        <f>IF(LEN(PhieuBauCu!$C$3) &gt;0, IF(OR(LEN($B67)=0,LEN(E$1)=0),"",IF(OR($B67=0,$AN67&gt;PhieuBauCu!$C$20),0,IF(SUBSTITUTE(LOWER($B67),E$1,",")=LOWER($B67),1,0))),"")</f>
        <v/>
      </c>
      <c r="F67" s="4" t="str">
        <f>IF(LEN(PhieuBauCu!$C$3) &gt;0,  IF(OR(LEN($B67)=0,LEN(F$1)=0),"",IF(OR($B67=0,$AN67&gt;PhieuBauCu!$C$20),0,IF(SUBSTITUTE(LOWER($B67),F$1,",")=LOWER($B67),1,0))),"")</f>
        <v/>
      </c>
      <c r="G67" s="4" t="str">
        <f>IF(LEN(PhieuBauCu!$C$3) &gt;0,  IF(OR(LEN($B67)=0,LEN(G$1)=0),"",IF(OR($B67=0,$AN67&gt;PhieuBauCu!$C$20),0,IF(SUBSTITUTE(LOWER($B67),G$1,",")=LOWER($B67),1,0))),"")</f>
        <v/>
      </c>
      <c r="H67" s="4" t="str">
        <f>IF(LEN(PhieuBauCu!$C$3) &gt;0,  IF(OR(LEN($B67)=0,LEN(H$1)=0),"",IF(OR($B67=0,$AN67&gt;PhieuBauCu!$C$20),0,IF(SUBSTITUTE(LOWER($B67),H$1,",")=LOWER($B67),1,0))),"")</f>
        <v/>
      </c>
      <c r="I67" s="4" t="str">
        <f>IF(LEN(PhieuBauCu!$C$3) &gt;0,  IF(OR(LEN($B67)=0,LEN(I$1)=0),"",IF(OR($B67=0,$AN67&gt;PhieuBauCu!$C$20),0,IF(SUBSTITUTE(LOWER($B67),I$1,",")=LOWER($B67),1,0))),"")</f>
        <v/>
      </c>
      <c r="J67" s="4" t="str">
        <f>IF(LEN(PhieuBauCu!$C$3) &gt;0, IF(OR(LEN($B67)=0,LEN(J$1)=0),"",IF(OR($B67=0,$AN67&gt;PhieuBauCu!$C$20),0,IF(SUBSTITUTE(LOWER($B67),J$1,",")=LOWER($B67),1,0))),"")</f>
        <v/>
      </c>
      <c r="K67" s="4" t="str">
        <f>IF(LEN(PhieuBauCu!$C$3) &gt;0, IF(OR(LEN($B67)=0,LEN(K$1)=0),"",IF(OR($B67=0,$AN67&gt;PhieuBauCu!$C$20),0,IF(SUBSTITUTE(LOWER($B67),K$1,",")=LOWER($B67),1,0))),"")</f>
        <v/>
      </c>
      <c r="L67" s="4" t="str">
        <f>IF(LEN(PhieuBauCu!$C$3) &gt;0, IF(OR(LEN($B67)=0,LEN(L$1)=0),"",IF(OR($B67=0,$AN67&gt;PhieuBauCu!$C$20),0,IF(SUBSTITUTE(LOWER($B67),L$1,",")=LOWER($B67),1,0))),"")</f>
        <v/>
      </c>
      <c r="M67" s="4" t="str">
        <f>IF(LEN(PhieuBauCu!$C$3) &gt;0,  IF(OR(LEN($B67)=0,LEN(M$1)=0),"",IF(OR($B67=0,$AN67&gt;PhieuBauCu!$C$20),0,IF(SUBSTITUTE(LOWER($B67),M$1,",")=LOWER($B67),1,0))),"")</f>
        <v/>
      </c>
      <c r="N67" s="4" t="str">
        <f>IF(LEN(PhieuBauCu!$C$3) &gt;0,  IF(OR(LEN($B67)=0,LEN(N$1)=0),"",IF(OR($B67=0,$AN67&gt;PhieuBauCu!$C$20),0,IF(SUBSTITUTE(LOWER($B67),N$1,",")=LOWER($B67),1,0))),"")</f>
        <v/>
      </c>
      <c r="O67" s="4" t="str">
        <f>IF(LEN(PhieuBauCu!$C$3) &gt;0,  IF(OR(LEN($B67)=0,LEN(O$1)=0),"",IF(OR($B67=0,$AN67&gt;PhieuBauCu!$C$20),0,IF(SUBSTITUTE(LOWER($B67),O$1,",")=LOWER($B67),1,0))),"")</f>
        <v/>
      </c>
      <c r="P67" s="4" t="str">
        <f>IF(LEN(PhieuBauCu!$C$3) &gt;0,  IF(OR(LEN($B67)=0,LEN(P$1)=0),"",IF(OR($B67=0,$AN67&gt;PhieuBauCu!$C$20),0,IF(SUBSTITUTE(LOWER($B67),P$1,",")=LOWER($B67),1,0))),"")</f>
        <v/>
      </c>
      <c r="Q67" s="4" t="str">
        <f>IF(LEN(PhieuBauCu!$C$3) &gt;0,  IF(OR(LEN($B67)=0,LEN(Q$1)=0),"",IF(OR($B67=0,$AN67&gt;PhieuBauCu!$C$20),0,IF(SUBSTITUTE(LOWER($B67),Q$1,",")=LOWER($B67),1,0))),"")</f>
        <v/>
      </c>
      <c r="R67" s="4" t="str">
        <f>IF(LEN(PhieuBauCu!$C$3) &gt;0,  IF(OR(LEN($B67)=0,LEN(R$1)=0),"",IF(OR($B67=0,$AN67&gt;PhieuBauCu!$C$20),0,IF(SUBSTITUTE(LOWER($B67),R$1,",")=LOWER($B67),1,0))),"")</f>
        <v/>
      </c>
      <c r="S67" s="4" t="str">
        <f>IF(LEN(PhieuBauCu!$C$3) &gt;0,  IF(OR(LEN($B67)=0,LEN(S$1)=0),"",IF(OR($B67=0,$AN67&gt;PhieuBauCu!$C$20),0,IF(SUBSTITUTE(LOWER($B67),S$1,",")=LOWER($B67),1,0))),"")</f>
        <v/>
      </c>
      <c r="T67" s="4" t="str">
        <f>IF(LEN(PhieuBauCu!$C$3) &gt;0,  IF(OR(LEN($B67)=0,LEN(T$1)=0),"",IF(OR($B67=0,$AN67&gt;PhieuBauCu!$C$20),0,IF(SUBSTITUTE(LOWER($B67),T$1,",")=LOWER($B67),1,0))),"")</f>
        <v/>
      </c>
      <c r="U67" s="10">
        <f t="shared" si="2"/>
        <v>0</v>
      </c>
      <c r="V67" s="29">
        <f>IF(B67=0,0,IF(AND(LEN(B67&gt;0),U67&gt;=1, U67&lt;=PhieuBauCu!$C$20),1,0))</f>
        <v>0</v>
      </c>
      <c r="W67" s="29">
        <f t="shared" si="3"/>
        <v>1</v>
      </c>
      <c r="X67" s="29">
        <f t="shared" si="4"/>
        <v>1</v>
      </c>
      <c r="Y67" s="29">
        <f t="shared" si="5"/>
        <v>1</v>
      </c>
      <c r="Z67" s="29">
        <f t="shared" si="6"/>
        <v>1</v>
      </c>
      <c r="AA67" s="29">
        <f t="shared" si="7"/>
        <v>1</v>
      </c>
      <c r="AB67" s="29">
        <f t="shared" si="8"/>
        <v>1</v>
      </c>
      <c r="AC67" s="29">
        <f t="shared" si="9"/>
        <v>1</v>
      </c>
      <c r="AD67" s="29">
        <f t="shared" si="10"/>
        <v>1</v>
      </c>
      <c r="AE67" s="29">
        <f t="shared" si="11"/>
        <v>1</v>
      </c>
      <c r="AF67" s="29">
        <f t="shared" si="12"/>
        <v>1</v>
      </c>
      <c r="AG67" s="29">
        <f t="shared" si="13"/>
        <v>1</v>
      </c>
      <c r="AH67" s="29">
        <f t="shared" si="14"/>
        <v>0</v>
      </c>
      <c r="AI67" s="29">
        <f t="shared" si="15"/>
        <v>0</v>
      </c>
      <c r="AJ67" s="29">
        <f t="shared" si="16"/>
        <v>0</v>
      </c>
      <c r="AK67" s="29">
        <f t="shared" si="17"/>
        <v>0</v>
      </c>
      <c r="AL67" s="29">
        <f t="shared" si="18"/>
        <v>0</v>
      </c>
      <c r="AM67" s="29">
        <f t="shared" si="19"/>
        <v>0</v>
      </c>
      <c r="AN67" s="29">
        <f t="shared" si="20"/>
        <v>11</v>
      </c>
      <c r="AO67" s="29">
        <f t="shared" si="21"/>
        <v>0</v>
      </c>
    </row>
    <row r="68" spans="1:41" ht="28.5" customHeight="1" x14ac:dyDescent="0.25">
      <c r="A68" s="31">
        <v>64</v>
      </c>
      <c r="B68" s="36"/>
      <c r="C68" s="30" t="str">
        <f t="shared" si="23"/>
        <v/>
      </c>
      <c r="D68" s="4" t="str">
        <f>IF(LEN(PhieuBauCu!$C$3) &gt;0, IF(OR(LEN($B68)=0,LEN(D$1)=0),"",IF(OR($B68=0,$AN68&gt;PhieuBauCu!$C$20),0,IF(SUBSTITUTE(LOWER($B68),D$1,",")=LOWER($B68),1,0))),"")</f>
        <v/>
      </c>
      <c r="E68" s="4" t="str">
        <f>IF(LEN(PhieuBauCu!$C$3) &gt;0, IF(OR(LEN($B68)=0,LEN(E$1)=0),"",IF(OR($B68=0,$AN68&gt;PhieuBauCu!$C$20),0,IF(SUBSTITUTE(LOWER($B68),E$1,",")=LOWER($B68),1,0))),"")</f>
        <v/>
      </c>
      <c r="F68" s="4" t="str">
        <f>IF(LEN(PhieuBauCu!$C$3) &gt;0,  IF(OR(LEN($B68)=0,LEN(F$1)=0),"",IF(OR($B68=0,$AN68&gt;PhieuBauCu!$C$20),0,IF(SUBSTITUTE(LOWER($B68),F$1,",")=LOWER($B68),1,0))),"")</f>
        <v/>
      </c>
      <c r="G68" s="4" t="str">
        <f>IF(LEN(PhieuBauCu!$C$3) &gt;0,  IF(OR(LEN($B68)=0,LEN(G$1)=0),"",IF(OR($B68=0,$AN68&gt;PhieuBauCu!$C$20),0,IF(SUBSTITUTE(LOWER($B68),G$1,",")=LOWER($B68),1,0))),"")</f>
        <v/>
      </c>
      <c r="H68" s="4" t="str">
        <f>IF(LEN(PhieuBauCu!$C$3) &gt;0,  IF(OR(LEN($B68)=0,LEN(H$1)=0),"",IF(OR($B68=0,$AN68&gt;PhieuBauCu!$C$20),0,IF(SUBSTITUTE(LOWER($B68),H$1,",")=LOWER($B68),1,0))),"")</f>
        <v/>
      </c>
      <c r="I68" s="4" t="str">
        <f>IF(LEN(PhieuBauCu!$C$3) &gt;0,  IF(OR(LEN($B68)=0,LEN(I$1)=0),"",IF(OR($B68=0,$AN68&gt;PhieuBauCu!$C$20),0,IF(SUBSTITUTE(LOWER($B68),I$1,",")=LOWER($B68),1,0))),"")</f>
        <v/>
      </c>
      <c r="J68" s="4" t="str">
        <f>IF(LEN(PhieuBauCu!$C$3) &gt;0, IF(OR(LEN($B68)=0,LEN(J$1)=0),"",IF(OR($B68=0,$AN68&gt;PhieuBauCu!$C$20),0,IF(SUBSTITUTE(LOWER($B68),J$1,",")=LOWER($B68),1,0))),"")</f>
        <v/>
      </c>
      <c r="K68" s="4" t="str">
        <f>IF(LEN(PhieuBauCu!$C$3) &gt;0, IF(OR(LEN($B68)=0,LEN(K$1)=0),"",IF(OR($B68=0,$AN68&gt;PhieuBauCu!$C$20),0,IF(SUBSTITUTE(LOWER($B68),K$1,",")=LOWER($B68),1,0))),"")</f>
        <v/>
      </c>
      <c r="L68" s="4" t="str">
        <f>IF(LEN(PhieuBauCu!$C$3) &gt;0, IF(OR(LEN($B68)=0,LEN(L$1)=0),"",IF(OR($B68=0,$AN68&gt;PhieuBauCu!$C$20),0,IF(SUBSTITUTE(LOWER($B68),L$1,",")=LOWER($B68),1,0))),"")</f>
        <v/>
      </c>
      <c r="M68" s="4" t="str">
        <f>IF(LEN(PhieuBauCu!$C$3) &gt;0,  IF(OR(LEN($B68)=0,LEN(M$1)=0),"",IF(OR($B68=0,$AN68&gt;PhieuBauCu!$C$20),0,IF(SUBSTITUTE(LOWER($B68),M$1,",")=LOWER($B68),1,0))),"")</f>
        <v/>
      </c>
      <c r="N68" s="4" t="str">
        <f>IF(LEN(PhieuBauCu!$C$3) &gt;0,  IF(OR(LEN($B68)=0,LEN(N$1)=0),"",IF(OR($B68=0,$AN68&gt;PhieuBauCu!$C$20),0,IF(SUBSTITUTE(LOWER($B68),N$1,",")=LOWER($B68),1,0))),"")</f>
        <v/>
      </c>
      <c r="O68" s="4" t="str">
        <f>IF(LEN(PhieuBauCu!$C$3) &gt;0,  IF(OR(LEN($B68)=0,LEN(O$1)=0),"",IF(OR($B68=0,$AN68&gt;PhieuBauCu!$C$20),0,IF(SUBSTITUTE(LOWER($B68),O$1,",")=LOWER($B68),1,0))),"")</f>
        <v/>
      </c>
      <c r="P68" s="4" t="str">
        <f>IF(LEN(PhieuBauCu!$C$3) &gt;0,  IF(OR(LEN($B68)=0,LEN(P$1)=0),"",IF(OR($B68=0,$AN68&gt;PhieuBauCu!$C$20),0,IF(SUBSTITUTE(LOWER($B68),P$1,",")=LOWER($B68),1,0))),"")</f>
        <v/>
      </c>
      <c r="Q68" s="4" t="str">
        <f>IF(LEN(PhieuBauCu!$C$3) &gt;0,  IF(OR(LEN($B68)=0,LEN(Q$1)=0),"",IF(OR($B68=0,$AN68&gt;PhieuBauCu!$C$20),0,IF(SUBSTITUTE(LOWER($B68),Q$1,",")=LOWER($B68),1,0))),"")</f>
        <v/>
      </c>
      <c r="R68" s="4" t="str">
        <f>IF(LEN(PhieuBauCu!$C$3) &gt;0,  IF(OR(LEN($B68)=0,LEN(R$1)=0),"",IF(OR($B68=0,$AN68&gt;PhieuBauCu!$C$20),0,IF(SUBSTITUTE(LOWER($B68),R$1,",")=LOWER($B68),1,0))),"")</f>
        <v/>
      </c>
      <c r="S68" s="4" t="str">
        <f>IF(LEN(PhieuBauCu!$C$3) &gt;0,  IF(OR(LEN($B68)=0,LEN(S$1)=0),"",IF(OR($B68=0,$AN68&gt;PhieuBauCu!$C$20),0,IF(SUBSTITUTE(LOWER($B68),S$1,",")=LOWER($B68),1,0))),"")</f>
        <v/>
      </c>
      <c r="T68" s="4" t="str">
        <f>IF(LEN(PhieuBauCu!$C$3) &gt;0,  IF(OR(LEN($B68)=0,LEN(T$1)=0),"",IF(OR($B68=0,$AN68&gt;PhieuBauCu!$C$20),0,IF(SUBSTITUTE(LOWER($B68),T$1,",")=LOWER($B68),1,0))),"")</f>
        <v/>
      </c>
      <c r="U68" s="10">
        <f t="shared" si="2"/>
        <v>0</v>
      </c>
      <c r="V68" s="29">
        <f>IF(B68=0,0,IF(AND(LEN(B68&gt;0),U68&gt;=1, U68&lt;=PhieuBauCu!$C$20),1,0))</f>
        <v>0</v>
      </c>
      <c r="W68" s="29">
        <f t="shared" si="3"/>
        <v>1</v>
      </c>
      <c r="X68" s="29">
        <f t="shared" si="4"/>
        <v>1</v>
      </c>
      <c r="Y68" s="29">
        <f t="shared" si="5"/>
        <v>1</v>
      </c>
      <c r="Z68" s="29">
        <f t="shared" si="6"/>
        <v>1</v>
      </c>
      <c r="AA68" s="29">
        <f t="shared" si="7"/>
        <v>1</v>
      </c>
      <c r="AB68" s="29">
        <f t="shared" si="8"/>
        <v>1</v>
      </c>
      <c r="AC68" s="29">
        <f t="shared" si="9"/>
        <v>1</v>
      </c>
      <c r="AD68" s="29">
        <f t="shared" si="10"/>
        <v>1</v>
      </c>
      <c r="AE68" s="29">
        <f t="shared" si="11"/>
        <v>1</v>
      </c>
      <c r="AF68" s="29">
        <f t="shared" si="12"/>
        <v>1</v>
      </c>
      <c r="AG68" s="29">
        <f t="shared" si="13"/>
        <v>1</v>
      </c>
      <c r="AH68" s="29">
        <f t="shared" si="14"/>
        <v>0</v>
      </c>
      <c r="AI68" s="29">
        <f t="shared" si="15"/>
        <v>0</v>
      </c>
      <c r="AJ68" s="29">
        <f t="shared" si="16"/>
        <v>0</v>
      </c>
      <c r="AK68" s="29">
        <f t="shared" si="17"/>
        <v>0</v>
      </c>
      <c r="AL68" s="29">
        <f t="shared" si="18"/>
        <v>0</v>
      </c>
      <c r="AM68" s="29">
        <f t="shared" si="19"/>
        <v>0</v>
      </c>
      <c r="AN68" s="29">
        <f t="shared" si="20"/>
        <v>11</v>
      </c>
      <c r="AO68" s="29">
        <f t="shared" si="21"/>
        <v>0</v>
      </c>
    </row>
    <row r="69" spans="1:41" ht="28.5" customHeight="1" x14ac:dyDescent="0.25">
      <c r="A69" s="31">
        <v>65</v>
      </c>
      <c r="B69" s="36"/>
      <c r="C69" s="30" t="str">
        <f t="shared" si="23"/>
        <v/>
      </c>
      <c r="D69" s="4" t="str">
        <f>IF(LEN(PhieuBauCu!$C$3) &gt;0, IF(OR(LEN($B69)=0,LEN(D$1)=0),"",IF(OR($B69=0,$AN69&gt;PhieuBauCu!$C$20),0,IF(SUBSTITUTE(LOWER($B69),D$1,",")=LOWER($B69),1,0))),"")</f>
        <v/>
      </c>
      <c r="E69" s="4" t="str">
        <f>IF(LEN(PhieuBauCu!$C$3) &gt;0, IF(OR(LEN($B69)=0,LEN(E$1)=0),"",IF(OR($B69=0,$AN69&gt;PhieuBauCu!$C$20),0,IF(SUBSTITUTE(LOWER($B69),E$1,",")=LOWER($B69),1,0))),"")</f>
        <v/>
      </c>
      <c r="F69" s="4" t="str">
        <f>IF(LEN(PhieuBauCu!$C$3) &gt;0,  IF(OR(LEN($B69)=0,LEN(F$1)=0),"",IF(OR($B69=0,$AN69&gt;PhieuBauCu!$C$20),0,IF(SUBSTITUTE(LOWER($B69),F$1,",")=LOWER($B69),1,0))),"")</f>
        <v/>
      </c>
      <c r="G69" s="4" t="str">
        <f>IF(LEN(PhieuBauCu!$C$3) &gt;0,  IF(OR(LEN($B69)=0,LEN(G$1)=0),"",IF(OR($B69=0,$AN69&gt;PhieuBauCu!$C$20),0,IF(SUBSTITUTE(LOWER($B69),G$1,",")=LOWER($B69),1,0))),"")</f>
        <v/>
      </c>
      <c r="H69" s="4" t="str">
        <f>IF(LEN(PhieuBauCu!$C$3) &gt;0,  IF(OR(LEN($B69)=0,LEN(H$1)=0),"",IF(OR($B69=0,$AN69&gt;PhieuBauCu!$C$20),0,IF(SUBSTITUTE(LOWER($B69),H$1,",")=LOWER($B69),1,0))),"")</f>
        <v/>
      </c>
      <c r="I69" s="4" t="str">
        <f>IF(LEN(PhieuBauCu!$C$3) &gt;0,  IF(OR(LEN($B69)=0,LEN(I$1)=0),"",IF(OR($B69=0,$AN69&gt;PhieuBauCu!$C$20),0,IF(SUBSTITUTE(LOWER($B69),I$1,",")=LOWER($B69),1,0))),"")</f>
        <v/>
      </c>
      <c r="J69" s="4" t="str">
        <f>IF(LEN(PhieuBauCu!$C$3) &gt;0, IF(OR(LEN($B69)=0,LEN(J$1)=0),"",IF(OR($B69=0,$AN69&gt;PhieuBauCu!$C$20),0,IF(SUBSTITUTE(LOWER($B69),J$1,",")=LOWER($B69),1,0))),"")</f>
        <v/>
      </c>
      <c r="K69" s="4" t="str">
        <f>IF(LEN(PhieuBauCu!$C$3) &gt;0, IF(OR(LEN($B69)=0,LEN(K$1)=0),"",IF(OR($B69=0,$AN69&gt;PhieuBauCu!$C$20),0,IF(SUBSTITUTE(LOWER($B69),K$1,",")=LOWER($B69),1,0))),"")</f>
        <v/>
      </c>
      <c r="L69" s="4" t="str">
        <f>IF(LEN(PhieuBauCu!$C$3) &gt;0, IF(OR(LEN($B69)=0,LEN(L$1)=0),"",IF(OR($B69=0,$AN69&gt;PhieuBauCu!$C$20),0,IF(SUBSTITUTE(LOWER($B69),L$1,",")=LOWER($B69),1,0))),"")</f>
        <v/>
      </c>
      <c r="M69" s="4" t="str">
        <f>IF(LEN(PhieuBauCu!$C$3) &gt;0,  IF(OR(LEN($B69)=0,LEN(M$1)=0),"",IF(OR($B69=0,$AN69&gt;PhieuBauCu!$C$20),0,IF(SUBSTITUTE(LOWER($B69),M$1,",")=LOWER($B69),1,0))),"")</f>
        <v/>
      </c>
      <c r="N69" s="4" t="str">
        <f>IF(LEN(PhieuBauCu!$C$3) &gt;0,  IF(OR(LEN($B69)=0,LEN(N$1)=0),"",IF(OR($B69=0,$AN69&gt;PhieuBauCu!$C$20),0,IF(SUBSTITUTE(LOWER($B69),N$1,",")=LOWER($B69),1,0))),"")</f>
        <v/>
      </c>
      <c r="O69" s="4" t="str">
        <f>IF(LEN(PhieuBauCu!$C$3) &gt;0,  IF(OR(LEN($B69)=0,LEN(O$1)=0),"",IF(OR($B69=0,$AN69&gt;PhieuBauCu!$C$20),0,IF(SUBSTITUTE(LOWER($B69),O$1,",")=LOWER($B69),1,0))),"")</f>
        <v/>
      </c>
      <c r="P69" s="4" t="str">
        <f>IF(LEN(PhieuBauCu!$C$3) &gt;0,  IF(OR(LEN($B69)=0,LEN(P$1)=0),"",IF(OR($B69=0,$AN69&gt;PhieuBauCu!$C$20),0,IF(SUBSTITUTE(LOWER($B69),P$1,",")=LOWER($B69),1,0))),"")</f>
        <v/>
      </c>
      <c r="Q69" s="4" t="str">
        <f>IF(LEN(PhieuBauCu!$C$3) &gt;0,  IF(OR(LEN($B69)=0,LEN(Q$1)=0),"",IF(OR($B69=0,$AN69&gt;PhieuBauCu!$C$20),0,IF(SUBSTITUTE(LOWER($B69),Q$1,",")=LOWER($B69),1,0))),"")</f>
        <v/>
      </c>
      <c r="R69" s="4" t="str">
        <f>IF(LEN(PhieuBauCu!$C$3) &gt;0,  IF(OR(LEN($B69)=0,LEN(R$1)=0),"",IF(OR($B69=0,$AN69&gt;PhieuBauCu!$C$20),0,IF(SUBSTITUTE(LOWER($B69),R$1,",")=LOWER($B69),1,0))),"")</f>
        <v/>
      </c>
      <c r="S69" s="4" t="str">
        <f>IF(LEN(PhieuBauCu!$C$3) &gt;0,  IF(OR(LEN($B69)=0,LEN(S$1)=0),"",IF(OR($B69=0,$AN69&gt;PhieuBauCu!$C$20),0,IF(SUBSTITUTE(LOWER($B69),S$1,",")=LOWER($B69),1,0))),"")</f>
        <v/>
      </c>
      <c r="T69" s="4" t="str">
        <f>IF(LEN(PhieuBauCu!$C$3) &gt;0,  IF(OR(LEN($B69)=0,LEN(T$1)=0),"",IF(OR($B69=0,$AN69&gt;PhieuBauCu!$C$20),0,IF(SUBSTITUTE(LOWER($B69),T$1,",")=LOWER($B69),1,0))),"")</f>
        <v/>
      </c>
      <c r="U69" s="10">
        <f t="shared" si="2"/>
        <v>0</v>
      </c>
      <c r="V69" s="29">
        <f>IF(B69=0,0,IF(AND(LEN(B69&gt;0),U69&gt;=1, U69&lt;=PhieuBauCu!$C$20),1,0))</f>
        <v>0</v>
      </c>
      <c r="W69" s="29">
        <f t="shared" si="3"/>
        <v>1</v>
      </c>
      <c r="X69" s="29">
        <f t="shared" si="4"/>
        <v>1</v>
      </c>
      <c r="Y69" s="29">
        <f t="shared" si="5"/>
        <v>1</v>
      </c>
      <c r="Z69" s="29">
        <f t="shared" si="6"/>
        <v>1</v>
      </c>
      <c r="AA69" s="29">
        <f t="shared" si="7"/>
        <v>1</v>
      </c>
      <c r="AB69" s="29">
        <f t="shared" si="8"/>
        <v>1</v>
      </c>
      <c r="AC69" s="29">
        <f t="shared" si="9"/>
        <v>1</v>
      </c>
      <c r="AD69" s="29">
        <f t="shared" si="10"/>
        <v>1</v>
      </c>
      <c r="AE69" s="29">
        <f t="shared" si="11"/>
        <v>1</v>
      </c>
      <c r="AF69" s="29">
        <f t="shared" si="12"/>
        <v>1</v>
      </c>
      <c r="AG69" s="29">
        <f t="shared" si="13"/>
        <v>1</v>
      </c>
      <c r="AH69" s="29">
        <f t="shared" si="14"/>
        <v>0</v>
      </c>
      <c r="AI69" s="29">
        <f t="shared" si="15"/>
        <v>0</v>
      </c>
      <c r="AJ69" s="29">
        <f t="shared" si="16"/>
        <v>0</v>
      </c>
      <c r="AK69" s="29">
        <f t="shared" si="17"/>
        <v>0</v>
      </c>
      <c r="AL69" s="29">
        <f t="shared" si="18"/>
        <v>0</v>
      </c>
      <c r="AM69" s="29">
        <f t="shared" si="19"/>
        <v>0</v>
      </c>
      <c r="AN69" s="29">
        <f t="shared" si="20"/>
        <v>11</v>
      </c>
      <c r="AO69" s="29">
        <f t="shared" si="21"/>
        <v>0</v>
      </c>
    </row>
    <row r="70" spans="1:41" ht="28.5" customHeight="1" x14ac:dyDescent="0.25">
      <c r="A70" s="31">
        <v>66</v>
      </c>
      <c r="B70" s="36"/>
      <c r="C70" s="30" t="str">
        <f t="shared" ref="C70:C133" si="25">IF(LEN(B70)&gt;0,IF(V70=1,"Ok","Not Ok"),"")</f>
        <v/>
      </c>
      <c r="D70" s="4" t="str">
        <f>IF(LEN(PhieuBauCu!$C$3) &gt;0, IF(OR(LEN($B70)=0,LEN(D$1)=0),"",IF(OR($B70=0,$AN70&gt;PhieuBauCu!$C$20),0,IF(SUBSTITUTE(LOWER($B70),D$1,",")=LOWER($B70),1,0))),"")</f>
        <v/>
      </c>
      <c r="E70" s="4" t="str">
        <f>IF(LEN(PhieuBauCu!$C$3) &gt;0, IF(OR(LEN($B70)=0,LEN(E$1)=0),"",IF(OR($B70=0,$AN70&gt;PhieuBauCu!$C$20),0,IF(SUBSTITUTE(LOWER($B70),E$1,",")=LOWER($B70),1,0))),"")</f>
        <v/>
      </c>
      <c r="F70" s="4" t="str">
        <f>IF(LEN(PhieuBauCu!$C$3) &gt;0,  IF(OR(LEN($B70)=0,LEN(F$1)=0),"",IF(OR($B70=0,$AN70&gt;PhieuBauCu!$C$20),0,IF(SUBSTITUTE(LOWER($B70),F$1,",")=LOWER($B70),1,0))),"")</f>
        <v/>
      </c>
      <c r="G70" s="4" t="str">
        <f>IF(LEN(PhieuBauCu!$C$3) &gt;0,  IF(OR(LEN($B70)=0,LEN(G$1)=0),"",IF(OR($B70=0,$AN70&gt;PhieuBauCu!$C$20),0,IF(SUBSTITUTE(LOWER($B70),G$1,",")=LOWER($B70),1,0))),"")</f>
        <v/>
      </c>
      <c r="H70" s="4" t="str">
        <f>IF(LEN(PhieuBauCu!$C$3) &gt;0,  IF(OR(LEN($B70)=0,LEN(H$1)=0),"",IF(OR($B70=0,$AN70&gt;PhieuBauCu!$C$20),0,IF(SUBSTITUTE(LOWER($B70),H$1,",")=LOWER($B70),1,0))),"")</f>
        <v/>
      </c>
      <c r="I70" s="4" t="str">
        <f>IF(LEN(PhieuBauCu!$C$3) &gt;0,  IF(OR(LEN($B70)=0,LEN(I$1)=0),"",IF(OR($B70=0,$AN70&gt;PhieuBauCu!$C$20),0,IF(SUBSTITUTE(LOWER($B70),I$1,",")=LOWER($B70),1,0))),"")</f>
        <v/>
      </c>
      <c r="J70" s="4" t="str">
        <f>IF(LEN(PhieuBauCu!$C$3) &gt;0, IF(OR(LEN($B70)=0,LEN(J$1)=0),"",IF(OR($B70=0,$AN70&gt;PhieuBauCu!$C$20),0,IF(SUBSTITUTE(LOWER($B70),J$1,",")=LOWER($B70),1,0))),"")</f>
        <v/>
      </c>
      <c r="K70" s="4" t="str">
        <f>IF(LEN(PhieuBauCu!$C$3) &gt;0, IF(OR(LEN($B70)=0,LEN(K$1)=0),"",IF(OR($B70=0,$AN70&gt;PhieuBauCu!$C$20),0,IF(SUBSTITUTE(LOWER($B70),K$1,",")=LOWER($B70),1,0))),"")</f>
        <v/>
      </c>
      <c r="L70" s="4" t="str">
        <f>IF(LEN(PhieuBauCu!$C$3) &gt;0, IF(OR(LEN($B70)=0,LEN(L$1)=0),"",IF(OR($B70=0,$AN70&gt;PhieuBauCu!$C$20),0,IF(SUBSTITUTE(LOWER($B70),L$1,",")=LOWER($B70),1,0))),"")</f>
        <v/>
      </c>
      <c r="M70" s="4" t="str">
        <f>IF(LEN(PhieuBauCu!$C$3) &gt;0,  IF(OR(LEN($B70)=0,LEN(M$1)=0),"",IF(OR($B70=0,$AN70&gt;PhieuBauCu!$C$20),0,IF(SUBSTITUTE(LOWER($B70),M$1,",")=LOWER($B70),1,0))),"")</f>
        <v/>
      </c>
      <c r="N70" s="4" t="str">
        <f>IF(LEN(PhieuBauCu!$C$3) &gt;0,  IF(OR(LEN($B70)=0,LEN(N$1)=0),"",IF(OR($B70=0,$AN70&gt;PhieuBauCu!$C$20),0,IF(SUBSTITUTE(LOWER($B70),N$1,",")=LOWER($B70),1,0))),"")</f>
        <v/>
      </c>
      <c r="O70" s="4" t="str">
        <f>IF(LEN(PhieuBauCu!$C$3) &gt;0,  IF(OR(LEN($B70)=0,LEN(O$1)=0),"",IF(OR($B70=0,$AN70&gt;PhieuBauCu!$C$20),0,IF(SUBSTITUTE(LOWER($B70),O$1,",")=LOWER($B70),1,0))),"")</f>
        <v/>
      </c>
      <c r="P70" s="4" t="str">
        <f>IF(LEN(PhieuBauCu!$C$3) &gt;0,  IF(OR(LEN($B70)=0,LEN(P$1)=0),"",IF(OR($B70=0,$AN70&gt;PhieuBauCu!$C$20),0,IF(SUBSTITUTE(LOWER($B70),P$1,",")=LOWER($B70),1,0))),"")</f>
        <v/>
      </c>
      <c r="Q70" s="4" t="str">
        <f>IF(LEN(PhieuBauCu!$C$3) &gt;0,  IF(OR(LEN($B70)=0,LEN(Q$1)=0),"",IF(OR($B70=0,$AN70&gt;PhieuBauCu!$C$20),0,IF(SUBSTITUTE(LOWER($B70),Q$1,",")=LOWER($B70),1,0))),"")</f>
        <v/>
      </c>
      <c r="R70" s="4" t="str">
        <f>IF(LEN(PhieuBauCu!$C$3) &gt;0,  IF(OR(LEN($B70)=0,LEN(R$1)=0),"",IF(OR($B70=0,$AN70&gt;PhieuBauCu!$C$20),0,IF(SUBSTITUTE(LOWER($B70),R$1,",")=LOWER($B70),1,0))),"")</f>
        <v/>
      </c>
      <c r="S70" s="4" t="str">
        <f>IF(LEN(PhieuBauCu!$C$3) &gt;0,  IF(OR(LEN($B70)=0,LEN(S$1)=0),"",IF(OR($B70=0,$AN70&gt;PhieuBauCu!$C$20),0,IF(SUBSTITUTE(LOWER($B70),S$1,",")=LOWER($B70),1,0))),"")</f>
        <v/>
      </c>
      <c r="T70" s="4" t="str">
        <f>IF(LEN(PhieuBauCu!$C$3) &gt;0,  IF(OR(LEN($B70)=0,LEN(T$1)=0),"",IF(OR($B70=0,$AN70&gt;PhieuBauCu!$C$20),0,IF(SUBSTITUTE(LOWER($B70),T$1,",")=LOWER($B70),1,0))),"")</f>
        <v/>
      </c>
      <c r="U70" s="10">
        <f t="shared" ref="U70:U133" si="26">SUM(D70:T70)</f>
        <v>0</v>
      </c>
      <c r="V70" s="29">
        <f>IF(B70=0,0,IF(AND(LEN(B70&gt;0),U70&gt;=1, U70&lt;=PhieuBauCu!$C$20),1,0))</f>
        <v>0</v>
      </c>
      <c r="W70" s="29">
        <f t="shared" ref="W70:W133" si="27">IF(LEN(D$1)&gt;0,IF(SUBSTITUTE(LOWER($B70),D$1,",")=LOWER($B70),1,0),0)</f>
        <v>1</v>
      </c>
      <c r="X70" s="29">
        <f t="shared" ref="X70:X133" si="28">IF(LEN(E$1)&gt;0,IF(SUBSTITUTE(LOWER($B70),E$1,",")=LOWER($B70),1,0),0)</f>
        <v>1</v>
      </c>
      <c r="Y70" s="29">
        <f t="shared" ref="Y70:Y133" si="29">IF(LEN(F$1)&gt;0,IF(SUBSTITUTE(LOWER($B70),F$1,",")=LOWER($B70),1,0),0)</f>
        <v>1</v>
      </c>
      <c r="Z70" s="29">
        <f t="shared" ref="Z70:Z133" si="30">IF(LEN(G$1)&gt;0,IF(SUBSTITUTE(LOWER($B70),G$1,",")=LOWER($B70),1,0),0)</f>
        <v>1</v>
      </c>
      <c r="AA70" s="29">
        <f t="shared" ref="AA70:AA133" si="31">IF(LEN(H$1)&gt;0,IF(SUBSTITUTE(LOWER($B70),H$1,",")=LOWER($B70),1,0),0)</f>
        <v>1</v>
      </c>
      <c r="AB70" s="29">
        <f t="shared" ref="AB70:AB133" si="32">IF(LEN(I$1)&gt;0,IF(SUBSTITUTE(LOWER($B70),I$1,",")=LOWER($B70),1,0),0)</f>
        <v>1</v>
      </c>
      <c r="AC70" s="29">
        <f t="shared" ref="AC70:AC133" si="33">IF(LEN(J$1)&gt;0,IF(SUBSTITUTE(LOWER($B70),J$1,",")=LOWER($B70),1,0),0)</f>
        <v>1</v>
      </c>
      <c r="AD70" s="29">
        <f t="shared" ref="AD70:AD133" si="34">IF(LEN(K$1)&gt;0,IF(SUBSTITUTE(LOWER($B70),K$1,",")=LOWER($B70),1,0),0)</f>
        <v>1</v>
      </c>
      <c r="AE70" s="29">
        <f t="shared" ref="AE70:AE133" si="35">IF(LEN(L$1)&gt;0,IF(SUBSTITUTE(LOWER($B70),L$1,",")=LOWER($B70),1,0),0)</f>
        <v>1</v>
      </c>
      <c r="AF70" s="29">
        <f t="shared" ref="AF70:AF133" si="36">IF(LEN(M$1)&gt;0,IF(SUBSTITUTE(LOWER($B70),M$1,",")=LOWER($B70),1,0),0)</f>
        <v>1</v>
      </c>
      <c r="AG70" s="29">
        <f t="shared" ref="AG70:AG133" si="37">IF(LEN(N$1)&gt;0,IF(SUBSTITUTE(LOWER($B70),N$1,",")=LOWER($B70),1,0),0)</f>
        <v>1</v>
      </c>
      <c r="AH70" s="29">
        <f t="shared" ref="AH70:AH133" si="38">IF(LEN(O$1)&gt;0,IF(SUBSTITUTE(LOWER($B70),O$1,",")=LOWER($B70),1,0),0)</f>
        <v>0</v>
      </c>
      <c r="AI70" s="29">
        <f t="shared" ref="AI70:AI133" si="39">IF(LEN(P$1)&gt;0,IF(SUBSTITUTE(LOWER($B70),P$1,",")=LOWER($B70),1,0),0)</f>
        <v>0</v>
      </c>
      <c r="AJ70" s="29">
        <f t="shared" ref="AJ70:AJ133" si="40">IF(LEN(Q$1)&gt;0,IF(SUBSTITUTE(LOWER($B70),Q$1,",")=LOWER($B70),1,0),0)</f>
        <v>0</v>
      </c>
      <c r="AK70" s="29">
        <f t="shared" ref="AK70:AK133" si="41">IF(LEN(R$1)&gt;0,IF(SUBSTITUTE(LOWER($B70),R$1,",")=LOWER($B70),1,0),0)</f>
        <v>0</v>
      </c>
      <c r="AL70" s="29">
        <f t="shared" ref="AL70:AL133" si="42">IF(LEN(S$1)&gt;0,IF(SUBSTITUTE(LOWER($B70),S$1,",")=LOWER($B70),1,0),0)</f>
        <v>0</v>
      </c>
      <c r="AM70" s="29">
        <f t="shared" ref="AM70:AM133" si="43">IF(LEN(T$1)&gt;0,IF(SUBSTITUTE(LOWER($B70),T$1,",")=LOWER($B70),1,0),0)</f>
        <v>0</v>
      </c>
      <c r="AN70" s="29">
        <f t="shared" ref="AN70:AN133" si="44">SUM(W70:AM70)</f>
        <v>11</v>
      </c>
      <c r="AO70" s="29">
        <f t="shared" ref="AO70:AO133" si="45">IF(C70="Ok",1,0)</f>
        <v>0</v>
      </c>
    </row>
    <row r="71" spans="1:41" ht="28.5" customHeight="1" x14ac:dyDescent="0.25">
      <c r="A71" s="31">
        <v>67</v>
      </c>
      <c r="B71" s="36"/>
      <c r="C71" s="30" t="str">
        <f t="shared" si="25"/>
        <v/>
      </c>
      <c r="D71" s="4" t="str">
        <f>IF(LEN(PhieuBauCu!$C$3) &gt;0, IF(OR(LEN($B71)=0,LEN(D$1)=0),"",IF(OR($B71=0,$AN71&gt;PhieuBauCu!$C$20),0,IF(SUBSTITUTE(LOWER($B71),D$1,",")=LOWER($B71),1,0))),"")</f>
        <v/>
      </c>
      <c r="E71" s="4" t="str">
        <f>IF(LEN(PhieuBauCu!$C$3) &gt;0, IF(OR(LEN($B71)=0,LEN(E$1)=0),"",IF(OR($B71=0,$AN71&gt;PhieuBauCu!$C$20),0,IF(SUBSTITUTE(LOWER($B71),E$1,",")=LOWER($B71),1,0))),"")</f>
        <v/>
      </c>
      <c r="F71" s="4" t="str">
        <f>IF(LEN(PhieuBauCu!$C$3) &gt;0,  IF(OR(LEN($B71)=0,LEN(F$1)=0),"",IF(OR($B71=0,$AN71&gt;PhieuBauCu!$C$20),0,IF(SUBSTITUTE(LOWER($B71),F$1,",")=LOWER($B71),1,0))),"")</f>
        <v/>
      </c>
      <c r="G71" s="4" t="str">
        <f>IF(LEN(PhieuBauCu!$C$3) &gt;0,  IF(OR(LEN($B71)=0,LEN(G$1)=0),"",IF(OR($B71=0,$AN71&gt;PhieuBauCu!$C$20),0,IF(SUBSTITUTE(LOWER($B71),G$1,",")=LOWER($B71),1,0))),"")</f>
        <v/>
      </c>
      <c r="H71" s="4" t="str">
        <f>IF(LEN(PhieuBauCu!$C$3) &gt;0,  IF(OR(LEN($B71)=0,LEN(H$1)=0),"",IF(OR($B71=0,$AN71&gt;PhieuBauCu!$C$20),0,IF(SUBSTITUTE(LOWER($B71),H$1,",")=LOWER($B71),1,0))),"")</f>
        <v/>
      </c>
      <c r="I71" s="4" t="str">
        <f>IF(LEN(PhieuBauCu!$C$3) &gt;0,  IF(OR(LEN($B71)=0,LEN(I$1)=0),"",IF(OR($B71=0,$AN71&gt;PhieuBauCu!$C$20),0,IF(SUBSTITUTE(LOWER($B71),I$1,",")=LOWER($B71),1,0))),"")</f>
        <v/>
      </c>
      <c r="J71" s="4" t="str">
        <f>IF(LEN(PhieuBauCu!$C$3) &gt;0, IF(OR(LEN($B71)=0,LEN(J$1)=0),"",IF(OR($B71=0,$AN71&gt;PhieuBauCu!$C$20),0,IF(SUBSTITUTE(LOWER($B71),J$1,",")=LOWER($B71),1,0))),"")</f>
        <v/>
      </c>
      <c r="K71" s="4" t="str">
        <f>IF(LEN(PhieuBauCu!$C$3) &gt;0, IF(OR(LEN($B71)=0,LEN(K$1)=0),"",IF(OR($B71=0,$AN71&gt;PhieuBauCu!$C$20),0,IF(SUBSTITUTE(LOWER($B71),K$1,",")=LOWER($B71),1,0))),"")</f>
        <v/>
      </c>
      <c r="L71" s="4" t="str">
        <f>IF(LEN(PhieuBauCu!$C$3) &gt;0, IF(OR(LEN($B71)=0,LEN(L$1)=0),"",IF(OR($B71=0,$AN71&gt;PhieuBauCu!$C$20),0,IF(SUBSTITUTE(LOWER($B71),L$1,",")=LOWER($B71),1,0))),"")</f>
        <v/>
      </c>
      <c r="M71" s="4" t="str">
        <f>IF(LEN(PhieuBauCu!$C$3) &gt;0,  IF(OR(LEN($B71)=0,LEN(M$1)=0),"",IF(OR($B71=0,$AN71&gt;PhieuBauCu!$C$20),0,IF(SUBSTITUTE(LOWER($B71),M$1,",")=LOWER($B71),1,0))),"")</f>
        <v/>
      </c>
      <c r="N71" s="4" t="str">
        <f>IF(LEN(PhieuBauCu!$C$3) &gt;0,  IF(OR(LEN($B71)=0,LEN(N$1)=0),"",IF(OR($B71=0,$AN71&gt;PhieuBauCu!$C$20),0,IF(SUBSTITUTE(LOWER($B71),N$1,",")=LOWER($B71),1,0))),"")</f>
        <v/>
      </c>
      <c r="O71" s="4" t="str">
        <f>IF(LEN(PhieuBauCu!$C$3) &gt;0,  IF(OR(LEN($B71)=0,LEN(O$1)=0),"",IF(OR($B71=0,$AN71&gt;PhieuBauCu!$C$20),0,IF(SUBSTITUTE(LOWER($B71),O$1,",")=LOWER($B71),1,0))),"")</f>
        <v/>
      </c>
      <c r="P71" s="4" t="str">
        <f>IF(LEN(PhieuBauCu!$C$3) &gt;0,  IF(OR(LEN($B71)=0,LEN(P$1)=0),"",IF(OR($B71=0,$AN71&gt;PhieuBauCu!$C$20),0,IF(SUBSTITUTE(LOWER($B71),P$1,",")=LOWER($B71),1,0))),"")</f>
        <v/>
      </c>
      <c r="Q71" s="4" t="str">
        <f>IF(LEN(PhieuBauCu!$C$3) &gt;0,  IF(OR(LEN($B71)=0,LEN(Q$1)=0),"",IF(OR($B71=0,$AN71&gt;PhieuBauCu!$C$20),0,IF(SUBSTITUTE(LOWER($B71),Q$1,",")=LOWER($B71),1,0))),"")</f>
        <v/>
      </c>
      <c r="R71" s="4" t="str">
        <f>IF(LEN(PhieuBauCu!$C$3) &gt;0,  IF(OR(LEN($B71)=0,LEN(R$1)=0),"",IF(OR($B71=0,$AN71&gt;PhieuBauCu!$C$20),0,IF(SUBSTITUTE(LOWER($B71),R$1,",")=LOWER($B71),1,0))),"")</f>
        <v/>
      </c>
      <c r="S71" s="4" t="str">
        <f>IF(LEN(PhieuBauCu!$C$3) &gt;0,  IF(OR(LEN($B71)=0,LEN(S$1)=0),"",IF(OR($B71=0,$AN71&gt;PhieuBauCu!$C$20),0,IF(SUBSTITUTE(LOWER($B71),S$1,",")=LOWER($B71),1,0))),"")</f>
        <v/>
      </c>
      <c r="T71" s="4" t="str">
        <f>IF(LEN(PhieuBauCu!$C$3) &gt;0,  IF(OR(LEN($B71)=0,LEN(T$1)=0),"",IF(OR($B71=0,$AN71&gt;PhieuBauCu!$C$20),0,IF(SUBSTITUTE(LOWER($B71),T$1,",")=LOWER($B71),1,0))),"")</f>
        <v/>
      </c>
      <c r="U71" s="10">
        <f t="shared" si="26"/>
        <v>0</v>
      </c>
      <c r="V71" s="29">
        <f>IF(B71=0,0,IF(AND(LEN(B71&gt;0),U71&gt;=1, U71&lt;=PhieuBauCu!$C$20),1,0))</f>
        <v>0</v>
      </c>
      <c r="W71" s="29">
        <f t="shared" si="27"/>
        <v>1</v>
      </c>
      <c r="X71" s="29">
        <f t="shared" si="28"/>
        <v>1</v>
      </c>
      <c r="Y71" s="29">
        <f t="shared" si="29"/>
        <v>1</v>
      </c>
      <c r="Z71" s="29">
        <f t="shared" si="30"/>
        <v>1</v>
      </c>
      <c r="AA71" s="29">
        <f t="shared" si="31"/>
        <v>1</v>
      </c>
      <c r="AB71" s="29">
        <f t="shared" si="32"/>
        <v>1</v>
      </c>
      <c r="AC71" s="29">
        <f t="shared" si="33"/>
        <v>1</v>
      </c>
      <c r="AD71" s="29">
        <f t="shared" si="34"/>
        <v>1</v>
      </c>
      <c r="AE71" s="29">
        <f t="shared" si="35"/>
        <v>1</v>
      </c>
      <c r="AF71" s="29">
        <f t="shared" si="36"/>
        <v>1</v>
      </c>
      <c r="AG71" s="29">
        <f t="shared" si="37"/>
        <v>1</v>
      </c>
      <c r="AH71" s="29">
        <f t="shared" si="38"/>
        <v>0</v>
      </c>
      <c r="AI71" s="29">
        <f t="shared" si="39"/>
        <v>0</v>
      </c>
      <c r="AJ71" s="29">
        <f t="shared" si="40"/>
        <v>0</v>
      </c>
      <c r="AK71" s="29">
        <f t="shared" si="41"/>
        <v>0</v>
      </c>
      <c r="AL71" s="29">
        <f t="shared" si="42"/>
        <v>0</v>
      </c>
      <c r="AM71" s="29">
        <f t="shared" si="43"/>
        <v>0</v>
      </c>
      <c r="AN71" s="29">
        <f t="shared" si="44"/>
        <v>11</v>
      </c>
      <c r="AO71" s="29">
        <f t="shared" si="45"/>
        <v>0</v>
      </c>
    </row>
    <row r="72" spans="1:41" ht="28.5" customHeight="1" x14ac:dyDescent="0.25">
      <c r="A72" s="31">
        <v>68</v>
      </c>
      <c r="B72" s="36"/>
      <c r="C72" s="30" t="str">
        <f t="shared" si="25"/>
        <v/>
      </c>
      <c r="D72" s="4" t="str">
        <f>IF(LEN(PhieuBauCu!$C$3) &gt;0, IF(OR(LEN($B72)=0,LEN(D$1)=0),"",IF(OR($B72=0,$AN72&gt;PhieuBauCu!$C$20),0,IF(SUBSTITUTE(LOWER($B72),D$1,",")=LOWER($B72),1,0))),"")</f>
        <v/>
      </c>
      <c r="E72" s="4" t="str">
        <f>IF(LEN(PhieuBauCu!$C$3) &gt;0, IF(OR(LEN($B72)=0,LEN(E$1)=0),"",IF(OR($B72=0,$AN72&gt;PhieuBauCu!$C$20),0,IF(SUBSTITUTE(LOWER($B72),E$1,",")=LOWER($B72),1,0))),"")</f>
        <v/>
      </c>
      <c r="F72" s="4" t="str">
        <f>IF(LEN(PhieuBauCu!$C$3) &gt;0,  IF(OR(LEN($B72)=0,LEN(F$1)=0),"",IF(OR($B72=0,$AN72&gt;PhieuBauCu!$C$20),0,IF(SUBSTITUTE(LOWER($B72),F$1,",")=LOWER($B72),1,0))),"")</f>
        <v/>
      </c>
      <c r="G72" s="4" t="str">
        <f>IF(LEN(PhieuBauCu!$C$3) &gt;0,  IF(OR(LEN($B72)=0,LEN(G$1)=0),"",IF(OR($B72=0,$AN72&gt;PhieuBauCu!$C$20),0,IF(SUBSTITUTE(LOWER($B72),G$1,",")=LOWER($B72),1,0))),"")</f>
        <v/>
      </c>
      <c r="H72" s="4" t="str">
        <f>IF(LEN(PhieuBauCu!$C$3) &gt;0,  IF(OR(LEN($B72)=0,LEN(H$1)=0),"",IF(OR($B72=0,$AN72&gt;PhieuBauCu!$C$20),0,IF(SUBSTITUTE(LOWER($B72),H$1,",")=LOWER($B72),1,0))),"")</f>
        <v/>
      </c>
      <c r="I72" s="4" t="str">
        <f>IF(LEN(PhieuBauCu!$C$3) &gt;0,  IF(OR(LEN($B72)=0,LEN(I$1)=0),"",IF(OR($B72=0,$AN72&gt;PhieuBauCu!$C$20),0,IF(SUBSTITUTE(LOWER($B72),I$1,",")=LOWER($B72),1,0))),"")</f>
        <v/>
      </c>
      <c r="J72" s="4" t="str">
        <f>IF(LEN(PhieuBauCu!$C$3) &gt;0, IF(OR(LEN($B72)=0,LEN(J$1)=0),"",IF(OR($B72=0,$AN72&gt;PhieuBauCu!$C$20),0,IF(SUBSTITUTE(LOWER($B72),J$1,",")=LOWER($B72),1,0))),"")</f>
        <v/>
      </c>
      <c r="K72" s="4" t="str">
        <f>IF(LEN(PhieuBauCu!$C$3) &gt;0, IF(OR(LEN($B72)=0,LEN(K$1)=0),"",IF(OR($B72=0,$AN72&gt;PhieuBauCu!$C$20),0,IF(SUBSTITUTE(LOWER($B72),K$1,",")=LOWER($B72),1,0))),"")</f>
        <v/>
      </c>
      <c r="L72" s="4" t="str">
        <f>IF(LEN(PhieuBauCu!$C$3) &gt;0, IF(OR(LEN($B72)=0,LEN(L$1)=0),"",IF(OR($B72=0,$AN72&gt;PhieuBauCu!$C$20),0,IF(SUBSTITUTE(LOWER($B72),L$1,",")=LOWER($B72),1,0))),"")</f>
        <v/>
      </c>
      <c r="M72" s="4" t="str">
        <f>IF(LEN(PhieuBauCu!$C$3) &gt;0,  IF(OR(LEN($B72)=0,LEN(M$1)=0),"",IF(OR($B72=0,$AN72&gt;PhieuBauCu!$C$20),0,IF(SUBSTITUTE(LOWER($B72),M$1,",")=LOWER($B72),1,0))),"")</f>
        <v/>
      </c>
      <c r="N72" s="4" t="str">
        <f>IF(LEN(PhieuBauCu!$C$3) &gt;0,  IF(OR(LEN($B72)=0,LEN(N$1)=0),"",IF(OR($B72=0,$AN72&gt;PhieuBauCu!$C$20),0,IF(SUBSTITUTE(LOWER($B72),N$1,",")=LOWER($B72),1,0))),"")</f>
        <v/>
      </c>
      <c r="O72" s="4" t="str">
        <f>IF(LEN(PhieuBauCu!$C$3) &gt;0,  IF(OR(LEN($B72)=0,LEN(O$1)=0),"",IF(OR($B72=0,$AN72&gt;PhieuBauCu!$C$20),0,IF(SUBSTITUTE(LOWER($B72),O$1,",")=LOWER($B72),1,0))),"")</f>
        <v/>
      </c>
      <c r="P72" s="4" t="str">
        <f>IF(LEN(PhieuBauCu!$C$3) &gt;0,  IF(OR(LEN($B72)=0,LEN(P$1)=0),"",IF(OR($B72=0,$AN72&gt;PhieuBauCu!$C$20),0,IF(SUBSTITUTE(LOWER($B72),P$1,",")=LOWER($B72),1,0))),"")</f>
        <v/>
      </c>
      <c r="Q72" s="4" t="str">
        <f>IF(LEN(PhieuBauCu!$C$3) &gt;0,  IF(OR(LEN($B72)=0,LEN(Q$1)=0),"",IF(OR($B72=0,$AN72&gt;PhieuBauCu!$C$20),0,IF(SUBSTITUTE(LOWER($B72),Q$1,",")=LOWER($B72),1,0))),"")</f>
        <v/>
      </c>
      <c r="R72" s="4" t="str">
        <f>IF(LEN(PhieuBauCu!$C$3) &gt;0,  IF(OR(LEN($B72)=0,LEN(R$1)=0),"",IF(OR($B72=0,$AN72&gt;PhieuBauCu!$C$20),0,IF(SUBSTITUTE(LOWER($B72),R$1,",")=LOWER($B72),1,0))),"")</f>
        <v/>
      </c>
      <c r="S72" s="4" t="str">
        <f>IF(LEN(PhieuBauCu!$C$3) &gt;0,  IF(OR(LEN($B72)=0,LEN(S$1)=0),"",IF(OR($B72=0,$AN72&gt;PhieuBauCu!$C$20),0,IF(SUBSTITUTE(LOWER($B72),S$1,",")=LOWER($B72),1,0))),"")</f>
        <v/>
      </c>
      <c r="T72" s="4" t="str">
        <f>IF(LEN(PhieuBauCu!$C$3) &gt;0,  IF(OR(LEN($B72)=0,LEN(T$1)=0),"",IF(OR($B72=0,$AN72&gt;PhieuBauCu!$C$20),0,IF(SUBSTITUTE(LOWER($B72),T$1,",")=LOWER($B72),1,0))),"")</f>
        <v/>
      </c>
      <c r="U72" s="10">
        <f t="shared" si="26"/>
        <v>0</v>
      </c>
      <c r="V72" s="29">
        <f>IF(B72=0,0,IF(AND(LEN(B72&gt;0),U72&gt;=1, U72&lt;=PhieuBauCu!$C$20),1,0))</f>
        <v>0</v>
      </c>
      <c r="W72" s="29">
        <f t="shared" si="27"/>
        <v>1</v>
      </c>
      <c r="X72" s="29">
        <f t="shared" si="28"/>
        <v>1</v>
      </c>
      <c r="Y72" s="29">
        <f t="shared" si="29"/>
        <v>1</v>
      </c>
      <c r="Z72" s="29">
        <f t="shared" si="30"/>
        <v>1</v>
      </c>
      <c r="AA72" s="29">
        <f t="shared" si="31"/>
        <v>1</v>
      </c>
      <c r="AB72" s="29">
        <f t="shared" si="32"/>
        <v>1</v>
      </c>
      <c r="AC72" s="29">
        <f t="shared" si="33"/>
        <v>1</v>
      </c>
      <c r="AD72" s="29">
        <f t="shared" si="34"/>
        <v>1</v>
      </c>
      <c r="AE72" s="29">
        <f t="shared" si="35"/>
        <v>1</v>
      </c>
      <c r="AF72" s="29">
        <f t="shared" si="36"/>
        <v>1</v>
      </c>
      <c r="AG72" s="29">
        <f t="shared" si="37"/>
        <v>1</v>
      </c>
      <c r="AH72" s="29">
        <f t="shared" si="38"/>
        <v>0</v>
      </c>
      <c r="AI72" s="29">
        <f t="shared" si="39"/>
        <v>0</v>
      </c>
      <c r="AJ72" s="29">
        <f t="shared" si="40"/>
        <v>0</v>
      </c>
      <c r="AK72" s="29">
        <f t="shared" si="41"/>
        <v>0</v>
      </c>
      <c r="AL72" s="29">
        <f t="shared" si="42"/>
        <v>0</v>
      </c>
      <c r="AM72" s="29">
        <f t="shared" si="43"/>
        <v>0</v>
      </c>
      <c r="AN72" s="29">
        <f t="shared" si="44"/>
        <v>11</v>
      </c>
      <c r="AO72" s="29">
        <f t="shared" si="45"/>
        <v>0</v>
      </c>
    </row>
    <row r="73" spans="1:41" ht="28.5" customHeight="1" x14ac:dyDescent="0.25">
      <c r="A73" s="31">
        <v>69</v>
      </c>
      <c r="B73" s="36"/>
      <c r="C73" s="30" t="str">
        <f t="shared" si="25"/>
        <v/>
      </c>
      <c r="D73" s="4" t="str">
        <f>IF(LEN(PhieuBauCu!$C$3) &gt;0, IF(OR(LEN($B73)=0,LEN(D$1)=0),"",IF(OR($B73=0,$AN73&gt;PhieuBauCu!$C$20),0,IF(SUBSTITUTE(LOWER($B73),D$1,",")=LOWER($B73),1,0))),"")</f>
        <v/>
      </c>
      <c r="E73" s="4" t="str">
        <f>IF(LEN(PhieuBauCu!$C$3) &gt;0, IF(OR(LEN($B73)=0,LEN(E$1)=0),"",IF(OR($B73=0,$AN73&gt;PhieuBauCu!$C$20),0,IF(SUBSTITUTE(LOWER($B73),E$1,",")=LOWER($B73),1,0))),"")</f>
        <v/>
      </c>
      <c r="F73" s="4" t="str">
        <f>IF(LEN(PhieuBauCu!$C$3) &gt;0,  IF(OR(LEN($B73)=0,LEN(F$1)=0),"",IF(OR($B73=0,$AN73&gt;PhieuBauCu!$C$20),0,IF(SUBSTITUTE(LOWER($B73),F$1,",")=LOWER($B73),1,0))),"")</f>
        <v/>
      </c>
      <c r="G73" s="4" t="str">
        <f>IF(LEN(PhieuBauCu!$C$3) &gt;0,  IF(OR(LEN($B73)=0,LEN(G$1)=0),"",IF(OR($B73=0,$AN73&gt;PhieuBauCu!$C$20),0,IF(SUBSTITUTE(LOWER($B73),G$1,",")=LOWER($B73),1,0))),"")</f>
        <v/>
      </c>
      <c r="H73" s="4" t="str">
        <f>IF(LEN(PhieuBauCu!$C$3) &gt;0,  IF(OR(LEN($B73)=0,LEN(H$1)=0),"",IF(OR($B73=0,$AN73&gt;PhieuBauCu!$C$20),0,IF(SUBSTITUTE(LOWER($B73),H$1,",")=LOWER($B73),1,0))),"")</f>
        <v/>
      </c>
      <c r="I73" s="4" t="str">
        <f>IF(LEN(PhieuBauCu!$C$3) &gt;0,  IF(OR(LEN($B73)=0,LEN(I$1)=0),"",IF(OR($B73=0,$AN73&gt;PhieuBauCu!$C$20),0,IF(SUBSTITUTE(LOWER($B73),I$1,",")=LOWER($B73),1,0))),"")</f>
        <v/>
      </c>
      <c r="J73" s="4" t="str">
        <f>IF(LEN(PhieuBauCu!$C$3) &gt;0, IF(OR(LEN($B73)=0,LEN(J$1)=0),"",IF(OR($B73=0,$AN73&gt;PhieuBauCu!$C$20),0,IF(SUBSTITUTE(LOWER($B73),J$1,",")=LOWER($B73),1,0))),"")</f>
        <v/>
      </c>
      <c r="K73" s="4" t="str">
        <f>IF(LEN(PhieuBauCu!$C$3) &gt;0, IF(OR(LEN($B73)=0,LEN(K$1)=0),"",IF(OR($B73=0,$AN73&gt;PhieuBauCu!$C$20),0,IF(SUBSTITUTE(LOWER($B73),K$1,",")=LOWER($B73),1,0))),"")</f>
        <v/>
      </c>
      <c r="L73" s="4" t="str">
        <f>IF(LEN(PhieuBauCu!$C$3) &gt;0, IF(OR(LEN($B73)=0,LEN(L$1)=0),"",IF(OR($B73=0,$AN73&gt;PhieuBauCu!$C$20),0,IF(SUBSTITUTE(LOWER($B73),L$1,",")=LOWER($B73),1,0))),"")</f>
        <v/>
      </c>
      <c r="M73" s="4" t="str">
        <f>IF(LEN(PhieuBauCu!$C$3) &gt;0,  IF(OR(LEN($B73)=0,LEN(M$1)=0),"",IF(OR($B73=0,$AN73&gt;PhieuBauCu!$C$20),0,IF(SUBSTITUTE(LOWER($B73),M$1,",")=LOWER($B73),1,0))),"")</f>
        <v/>
      </c>
      <c r="N73" s="4" t="str">
        <f>IF(LEN(PhieuBauCu!$C$3) &gt;0,  IF(OR(LEN($B73)=0,LEN(N$1)=0),"",IF(OR($B73=0,$AN73&gt;PhieuBauCu!$C$20),0,IF(SUBSTITUTE(LOWER($B73),N$1,",")=LOWER($B73),1,0))),"")</f>
        <v/>
      </c>
      <c r="O73" s="4" t="str">
        <f>IF(LEN(PhieuBauCu!$C$3) &gt;0,  IF(OR(LEN($B73)=0,LEN(O$1)=0),"",IF(OR($B73=0,$AN73&gt;PhieuBauCu!$C$20),0,IF(SUBSTITUTE(LOWER($B73),O$1,",")=LOWER($B73),1,0))),"")</f>
        <v/>
      </c>
      <c r="P73" s="4" t="str">
        <f>IF(LEN(PhieuBauCu!$C$3) &gt;0,  IF(OR(LEN($B73)=0,LEN(P$1)=0),"",IF(OR($B73=0,$AN73&gt;PhieuBauCu!$C$20),0,IF(SUBSTITUTE(LOWER($B73),P$1,",")=LOWER($B73),1,0))),"")</f>
        <v/>
      </c>
      <c r="Q73" s="4" t="str">
        <f>IF(LEN(PhieuBauCu!$C$3) &gt;0,  IF(OR(LEN($B73)=0,LEN(Q$1)=0),"",IF(OR($B73=0,$AN73&gt;PhieuBauCu!$C$20),0,IF(SUBSTITUTE(LOWER($B73),Q$1,",")=LOWER($B73),1,0))),"")</f>
        <v/>
      </c>
      <c r="R73" s="4" t="str">
        <f>IF(LEN(PhieuBauCu!$C$3) &gt;0,  IF(OR(LEN($B73)=0,LEN(R$1)=0),"",IF(OR($B73=0,$AN73&gt;PhieuBauCu!$C$20),0,IF(SUBSTITUTE(LOWER($B73),R$1,",")=LOWER($B73),1,0))),"")</f>
        <v/>
      </c>
      <c r="S73" s="4" t="str">
        <f>IF(LEN(PhieuBauCu!$C$3) &gt;0,  IF(OR(LEN($B73)=0,LEN(S$1)=0),"",IF(OR($B73=0,$AN73&gt;PhieuBauCu!$C$20),0,IF(SUBSTITUTE(LOWER($B73),S$1,",")=LOWER($B73),1,0))),"")</f>
        <v/>
      </c>
      <c r="T73" s="4" t="str">
        <f>IF(LEN(PhieuBauCu!$C$3) &gt;0,  IF(OR(LEN($B73)=0,LEN(T$1)=0),"",IF(OR($B73=0,$AN73&gt;PhieuBauCu!$C$20),0,IF(SUBSTITUTE(LOWER($B73),T$1,",")=LOWER($B73),1,0))),"")</f>
        <v/>
      </c>
      <c r="U73" s="10">
        <f t="shared" si="26"/>
        <v>0</v>
      </c>
      <c r="V73" s="29">
        <f>IF(B73=0,0,IF(AND(LEN(B73&gt;0),U73&gt;=1, U73&lt;=PhieuBauCu!$C$20),1,0))</f>
        <v>0</v>
      </c>
      <c r="W73" s="29">
        <f t="shared" si="27"/>
        <v>1</v>
      </c>
      <c r="X73" s="29">
        <f t="shared" si="28"/>
        <v>1</v>
      </c>
      <c r="Y73" s="29">
        <f t="shared" si="29"/>
        <v>1</v>
      </c>
      <c r="Z73" s="29">
        <f t="shared" si="30"/>
        <v>1</v>
      </c>
      <c r="AA73" s="29">
        <f t="shared" si="31"/>
        <v>1</v>
      </c>
      <c r="AB73" s="29">
        <f t="shared" si="32"/>
        <v>1</v>
      </c>
      <c r="AC73" s="29">
        <f t="shared" si="33"/>
        <v>1</v>
      </c>
      <c r="AD73" s="29">
        <f t="shared" si="34"/>
        <v>1</v>
      </c>
      <c r="AE73" s="29">
        <f t="shared" si="35"/>
        <v>1</v>
      </c>
      <c r="AF73" s="29">
        <f t="shared" si="36"/>
        <v>1</v>
      </c>
      <c r="AG73" s="29">
        <f t="shared" si="37"/>
        <v>1</v>
      </c>
      <c r="AH73" s="29">
        <f t="shared" si="38"/>
        <v>0</v>
      </c>
      <c r="AI73" s="29">
        <f t="shared" si="39"/>
        <v>0</v>
      </c>
      <c r="AJ73" s="29">
        <f t="shared" si="40"/>
        <v>0</v>
      </c>
      <c r="AK73" s="29">
        <f t="shared" si="41"/>
        <v>0</v>
      </c>
      <c r="AL73" s="29">
        <f t="shared" si="42"/>
        <v>0</v>
      </c>
      <c r="AM73" s="29">
        <f t="shared" si="43"/>
        <v>0</v>
      </c>
      <c r="AN73" s="29">
        <f t="shared" si="44"/>
        <v>11</v>
      </c>
      <c r="AO73" s="29">
        <f t="shared" si="45"/>
        <v>0</v>
      </c>
    </row>
    <row r="74" spans="1:41" ht="28.5" customHeight="1" x14ac:dyDescent="0.25">
      <c r="A74" s="31">
        <v>70</v>
      </c>
      <c r="B74" s="36"/>
      <c r="C74" s="30" t="str">
        <f t="shared" si="25"/>
        <v/>
      </c>
      <c r="D74" s="4" t="str">
        <f>IF(LEN(PhieuBauCu!$C$3) &gt;0, IF(OR(LEN($B74)=0,LEN(D$1)=0),"",IF(OR($B74=0,$AN74&gt;PhieuBauCu!$C$20),0,IF(SUBSTITUTE(LOWER($B74),D$1,",")=LOWER($B74),1,0))),"")</f>
        <v/>
      </c>
      <c r="E74" s="4" t="str">
        <f>IF(LEN(PhieuBauCu!$C$3) &gt;0, IF(OR(LEN($B74)=0,LEN(E$1)=0),"",IF(OR($B74=0,$AN74&gt;PhieuBauCu!$C$20),0,IF(SUBSTITUTE(LOWER($B74),E$1,",")=LOWER($B74),1,0))),"")</f>
        <v/>
      </c>
      <c r="F74" s="4" t="str">
        <f>IF(LEN(PhieuBauCu!$C$3) &gt;0,  IF(OR(LEN($B74)=0,LEN(F$1)=0),"",IF(OR($B74=0,$AN74&gt;PhieuBauCu!$C$20),0,IF(SUBSTITUTE(LOWER($B74),F$1,",")=LOWER($B74),1,0))),"")</f>
        <v/>
      </c>
      <c r="G74" s="4" t="str">
        <f>IF(LEN(PhieuBauCu!$C$3) &gt;0,  IF(OR(LEN($B74)=0,LEN(G$1)=0),"",IF(OR($B74=0,$AN74&gt;PhieuBauCu!$C$20),0,IF(SUBSTITUTE(LOWER($B74),G$1,",")=LOWER($B74),1,0))),"")</f>
        <v/>
      </c>
      <c r="H74" s="4" t="str">
        <f>IF(LEN(PhieuBauCu!$C$3) &gt;0,  IF(OR(LEN($B74)=0,LEN(H$1)=0),"",IF(OR($B74=0,$AN74&gt;PhieuBauCu!$C$20),0,IF(SUBSTITUTE(LOWER($B74),H$1,",")=LOWER($B74),1,0))),"")</f>
        <v/>
      </c>
      <c r="I74" s="4" t="str">
        <f>IF(LEN(PhieuBauCu!$C$3) &gt;0,  IF(OR(LEN($B74)=0,LEN(I$1)=0),"",IF(OR($B74=0,$AN74&gt;PhieuBauCu!$C$20),0,IF(SUBSTITUTE(LOWER($B74),I$1,",")=LOWER($B74),1,0))),"")</f>
        <v/>
      </c>
      <c r="J74" s="4" t="str">
        <f>IF(LEN(PhieuBauCu!$C$3) &gt;0, IF(OR(LEN($B74)=0,LEN(J$1)=0),"",IF(OR($B74=0,$AN74&gt;PhieuBauCu!$C$20),0,IF(SUBSTITUTE(LOWER($B74),J$1,",")=LOWER($B74),1,0))),"")</f>
        <v/>
      </c>
      <c r="K74" s="4" t="str">
        <f>IF(LEN(PhieuBauCu!$C$3) &gt;0, IF(OR(LEN($B74)=0,LEN(K$1)=0),"",IF(OR($B74=0,$AN74&gt;PhieuBauCu!$C$20),0,IF(SUBSTITUTE(LOWER($B74),K$1,",")=LOWER($B74),1,0))),"")</f>
        <v/>
      </c>
      <c r="L74" s="4" t="str">
        <f>IF(LEN(PhieuBauCu!$C$3) &gt;0, IF(OR(LEN($B74)=0,LEN(L$1)=0),"",IF(OR($B74=0,$AN74&gt;PhieuBauCu!$C$20),0,IF(SUBSTITUTE(LOWER($B74),L$1,",")=LOWER($B74),1,0))),"")</f>
        <v/>
      </c>
      <c r="M74" s="4" t="str">
        <f>IF(LEN(PhieuBauCu!$C$3) &gt;0,  IF(OR(LEN($B74)=0,LEN(M$1)=0),"",IF(OR($B74=0,$AN74&gt;PhieuBauCu!$C$20),0,IF(SUBSTITUTE(LOWER($B74),M$1,",")=LOWER($B74),1,0))),"")</f>
        <v/>
      </c>
      <c r="N74" s="4" t="str">
        <f>IF(LEN(PhieuBauCu!$C$3) &gt;0,  IF(OR(LEN($B74)=0,LEN(N$1)=0),"",IF(OR($B74=0,$AN74&gt;PhieuBauCu!$C$20),0,IF(SUBSTITUTE(LOWER($B74),N$1,",")=LOWER($B74),1,0))),"")</f>
        <v/>
      </c>
      <c r="O74" s="4" t="str">
        <f>IF(LEN(PhieuBauCu!$C$3) &gt;0,  IF(OR(LEN($B74)=0,LEN(O$1)=0),"",IF(OR($B74=0,$AN74&gt;PhieuBauCu!$C$20),0,IF(SUBSTITUTE(LOWER($B74),O$1,",")=LOWER($B74),1,0))),"")</f>
        <v/>
      </c>
      <c r="P74" s="4" t="str">
        <f>IF(LEN(PhieuBauCu!$C$3) &gt;0,  IF(OR(LEN($B74)=0,LEN(P$1)=0),"",IF(OR($B74=0,$AN74&gt;PhieuBauCu!$C$20),0,IF(SUBSTITUTE(LOWER($B74),P$1,",")=LOWER($B74),1,0))),"")</f>
        <v/>
      </c>
      <c r="Q74" s="4" t="str">
        <f>IF(LEN(PhieuBauCu!$C$3) &gt;0,  IF(OR(LEN($B74)=0,LEN(Q$1)=0),"",IF(OR($B74=0,$AN74&gt;PhieuBauCu!$C$20),0,IF(SUBSTITUTE(LOWER($B74),Q$1,",")=LOWER($B74),1,0))),"")</f>
        <v/>
      </c>
      <c r="R74" s="4" t="str">
        <f>IF(LEN(PhieuBauCu!$C$3) &gt;0,  IF(OR(LEN($B74)=0,LEN(R$1)=0),"",IF(OR($B74=0,$AN74&gt;PhieuBauCu!$C$20),0,IF(SUBSTITUTE(LOWER($B74),R$1,",")=LOWER($B74),1,0))),"")</f>
        <v/>
      </c>
      <c r="S74" s="4" t="str">
        <f>IF(LEN(PhieuBauCu!$C$3) &gt;0,  IF(OR(LEN($B74)=0,LEN(S$1)=0),"",IF(OR($B74=0,$AN74&gt;PhieuBauCu!$C$20),0,IF(SUBSTITUTE(LOWER($B74),S$1,",")=LOWER($B74),1,0))),"")</f>
        <v/>
      </c>
      <c r="T74" s="4" t="str">
        <f>IF(LEN(PhieuBauCu!$C$3) &gt;0,  IF(OR(LEN($B74)=0,LEN(T$1)=0),"",IF(OR($B74=0,$AN74&gt;PhieuBauCu!$C$20),0,IF(SUBSTITUTE(LOWER($B74),T$1,",")=LOWER($B74),1,0))),"")</f>
        <v/>
      </c>
      <c r="U74" s="10">
        <f t="shared" si="26"/>
        <v>0</v>
      </c>
      <c r="V74" s="29">
        <f>IF(B74=0,0,IF(AND(LEN(B74&gt;0),U74&gt;=1, U74&lt;=PhieuBauCu!$C$20),1,0))</f>
        <v>0</v>
      </c>
      <c r="W74" s="29">
        <f t="shared" si="27"/>
        <v>1</v>
      </c>
      <c r="X74" s="29">
        <f t="shared" si="28"/>
        <v>1</v>
      </c>
      <c r="Y74" s="29">
        <f t="shared" si="29"/>
        <v>1</v>
      </c>
      <c r="Z74" s="29">
        <f t="shared" si="30"/>
        <v>1</v>
      </c>
      <c r="AA74" s="29">
        <f t="shared" si="31"/>
        <v>1</v>
      </c>
      <c r="AB74" s="29">
        <f t="shared" si="32"/>
        <v>1</v>
      </c>
      <c r="AC74" s="29">
        <f t="shared" si="33"/>
        <v>1</v>
      </c>
      <c r="AD74" s="29">
        <f t="shared" si="34"/>
        <v>1</v>
      </c>
      <c r="AE74" s="29">
        <f t="shared" si="35"/>
        <v>1</v>
      </c>
      <c r="AF74" s="29">
        <f t="shared" si="36"/>
        <v>1</v>
      </c>
      <c r="AG74" s="29">
        <f t="shared" si="37"/>
        <v>1</v>
      </c>
      <c r="AH74" s="29">
        <f t="shared" si="38"/>
        <v>0</v>
      </c>
      <c r="AI74" s="29">
        <f t="shared" si="39"/>
        <v>0</v>
      </c>
      <c r="AJ74" s="29">
        <f t="shared" si="40"/>
        <v>0</v>
      </c>
      <c r="AK74" s="29">
        <f t="shared" si="41"/>
        <v>0</v>
      </c>
      <c r="AL74" s="29">
        <f t="shared" si="42"/>
        <v>0</v>
      </c>
      <c r="AM74" s="29">
        <f t="shared" si="43"/>
        <v>0</v>
      </c>
      <c r="AN74" s="29">
        <f t="shared" si="44"/>
        <v>11</v>
      </c>
      <c r="AO74" s="29">
        <f t="shared" si="45"/>
        <v>0</v>
      </c>
    </row>
    <row r="75" spans="1:41" ht="28.5" customHeight="1" x14ac:dyDescent="0.25">
      <c r="A75" s="31">
        <v>71</v>
      </c>
      <c r="B75" s="36"/>
      <c r="C75" s="30" t="str">
        <f t="shared" si="25"/>
        <v/>
      </c>
      <c r="D75" s="4" t="str">
        <f>IF(LEN(PhieuBauCu!$C$3) &gt;0, IF(OR(LEN($B75)=0,LEN(D$1)=0),"",IF(OR($B75=0,$AN75&gt;PhieuBauCu!$C$20),0,IF(SUBSTITUTE(LOWER($B75),D$1,",")=LOWER($B75),1,0))),"")</f>
        <v/>
      </c>
      <c r="E75" s="4" t="str">
        <f>IF(LEN(PhieuBauCu!$C$3) &gt;0, IF(OR(LEN($B75)=0,LEN(E$1)=0),"",IF(OR($B75=0,$AN75&gt;PhieuBauCu!$C$20),0,IF(SUBSTITUTE(LOWER($B75),E$1,",")=LOWER($B75),1,0))),"")</f>
        <v/>
      </c>
      <c r="F75" s="4" t="str">
        <f>IF(LEN(PhieuBauCu!$C$3) &gt;0,  IF(OR(LEN($B75)=0,LEN(F$1)=0),"",IF(OR($B75=0,$AN75&gt;PhieuBauCu!$C$20),0,IF(SUBSTITUTE(LOWER($B75),F$1,",")=LOWER($B75),1,0))),"")</f>
        <v/>
      </c>
      <c r="G75" s="4" t="str">
        <f>IF(LEN(PhieuBauCu!$C$3) &gt;0,  IF(OR(LEN($B75)=0,LEN(G$1)=0),"",IF(OR($B75=0,$AN75&gt;PhieuBauCu!$C$20),0,IF(SUBSTITUTE(LOWER($B75),G$1,",")=LOWER($B75),1,0))),"")</f>
        <v/>
      </c>
      <c r="H75" s="4" t="str">
        <f>IF(LEN(PhieuBauCu!$C$3) &gt;0,  IF(OR(LEN($B75)=0,LEN(H$1)=0),"",IF(OR($B75=0,$AN75&gt;PhieuBauCu!$C$20),0,IF(SUBSTITUTE(LOWER($B75),H$1,",")=LOWER($B75),1,0))),"")</f>
        <v/>
      </c>
      <c r="I75" s="4" t="str">
        <f>IF(LEN(PhieuBauCu!$C$3) &gt;0,  IF(OR(LEN($B75)=0,LEN(I$1)=0),"",IF(OR($B75=0,$AN75&gt;PhieuBauCu!$C$20),0,IF(SUBSTITUTE(LOWER($B75),I$1,",")=LOWER($B75),1,0))),"")</f>
        <v/>
      </c>
      <c r="J75" s="4" t="str">
        <f>IF(LEN(PhieuBauCu!$C$3) &gt;0, IF(OR(LEN($B75)=0,LEN(J$1)=0),"",IF(OR($B75=0,$AN75&gt;PhieuBauCu!$C$20),0,IF(SUBSTITUTE(LOWER($B75),J$1,",")=LOWER($B75),1,0))),"")</f>
        <v/>
      </c>
      <c r="K75" s="4" t="str">
        <f>IF(LEN(PhieuBauCu!$C$3) &gt;0, IF(OR(LEN($B75)=0,LEN(K$1)=0),"",IF(OR($B75=0,$AN75&gt;PhieuBauCu!$C$20),0,IF(SUBSTITUTE(LOWER($B75),K$1,",")=LOWER($B75),1,0))),"")</f>
        <v/>
      </c>
      <c r="L75" s="4" t="str">
        <f>IF(LEN(PhieuBauCu!$C$3) &gt;0, IF(OR(LEN($B75)=0,LEN(L$1)=0),"",IF(OR($B75=0,$AN75&gt;PhieuBauCu!$C$20),0,IF(SUBSTITUTE(LOWER($B75),L$1,",")=LOWER($B75),1,0))),"")</f>
        <v/>
      </c>
      <c r="M75" s="4" t="str">
        <f>IF(LEN(PhieuBauCu!$C$3) &gt;0,  IF(OR(LEN($B75)=0,LEN(M$1)=0),"",IF(OR($B75=0,$AN75&gt;PhieuBauCu!$C$20),0,IF(SUBSTITUTE(LOWER($B75),M$1,",")=LOWER($B75),1,0))),"")</f>
        <v/>
      </c>
      <c r="N75" s="4" t="str">
        <f>IF(LEN(PhieuBauCu!$C$3) &gt;0,  IF(OR(LEN($B75)=0,LEN(N$1)=0),"",IF(OR($B75=0,$AN75&gt;PhieuBauCu!$C$20),0,IF(SUBSTITUTE(LOWER($B75),N$1,",")=LOWER($B75),1,0))),"")</f>
        <v/>
      </c>
      <c r="O75" s="4" t="str">
        <f>IF(LEN(PhieuBauCu!$C$3) &gt;0,  IF(OR(LEN($B75)=0,LEN(O$1)=0),"",IF(OR($B75=0,$AN75&gt;PhieuBauCu!$C$20),0,IF(SUBSTITUTE(LOWER($B75),O$1,",")=LOWER($B75),1,0))),"")</f>
        <v/>
      </c>
      <c r="P75" s="4" t="str">
        <f>IF(LEN(PhieuBauCu!$C$3) &gt;0,  IF(OR(LEN($B75)=0,LEN(P$1)=0),"",IF(OR($B75=0,$AN75&gt;PhieuBauCu!$C$20),0,IF(SUBSTITUTE(LOWER($B75),P$1,",")=LOWER($B75),1,0))),"")</f>
        <v/>
      </c>
      <c r="Q75" s="4" t="str">
        <f>IF(LEN(PhieuBauCu!$C$3) &gt;0,  IF(OR(LEN($B75)=0,LEN(Q$1)=0),"",IF(OR($B75=0,$AN75&gt;PhieuBauCu!$C$20),0,IF(SUBSTITUTE(LOWER($B75),Q$1,",")=LOWER($B75),1,0))),"")</f>
        <v/>
      </c>
      <c r="R75" s="4" t="str">
        <f>IF(LEN(PhieuBauCu!$C$3) &gt;0,  IF(OR(LEN($B75)=0,LEN(R$1)=0),"",IF(OR($B75=0,$AN75&gt;PhieuBauCu!$C$20),0,IF(SUBSTITUTE(LOWER($B75),R$1,",")=LOWER($B75),1,0))),"")</f>
        <v/>
      </c>
      <c r="S75" s="4" t="str">
        <f>IF(LEN(PhieuBauCu!$C$3) &gt;0,  IF(OR(LEN($B75)=0,LEN(S$1)=0),"",IF(OR($B75=0,$AN75&gt;PhieuBauCu!$C$20),0,IF(SUBSTITUTE(LOWER($B75),S$1,",")=LOWER($B75),1,0))),"")</f>
        <v/>
      </c>
      <c r="T75" s="4" t="str">
        <f>IF(LEN(PhieuBauCu!$C$3) &gt;0,  IF(OR(LEN($B75)=0,LEN(T$1)=0),"",IF(OR($B75=0,$AN75&gt;PhieuBauCu!$C$20),0,IF(SUBSTITUTE(LOWER($B75),T$1,",")=LOWER($B75),1,0))),"")</f>
        <v/>
      </c>
      <c r="U75" s="10">
        <f t="shared" si="26"/>
        <v>0</v>
      </c>
      <c r="V75" s="29">
        <f>IF(B75=0,0,IF(AND(LEN(B75&gt;0),U75&gt;=1, U75&lt;=PhieuBauCu!$C$20),1,0))</f>
        <v>0</v>
      </c>
      <c r="W75" s="29">
        <f t="shared" si="27"/>
        <v>1</v>
      </c>
      <c r="X75" s="29">
        <f t="shared" si="28"/>
        <v>1</v>
      </c>
      <c r="Y75" s="29">
        <f t="shared" si="29"/>
        <v>1</v>
      </c>
      <c r="Z75" s="29">
        <f t="shared" si="30"/>
        <v>1</v>
      </c>
      <c r="AA75" s="29">
        <f t="shared" si="31"/>
        <v>1</v>
      </c>
      <c r="AB75" s="29">
        <f t="shared" si="32"/>
        <v>1</v>
      </c>
      <c r="AC75" s="29">
        <f t="shared" si="33"/>
        <v>1</v>
      </c>
      <c r="AD75" s="29">
        <f t="shared" si="34"/>
        <v>1</v>
      </c>
      <c r="AE75" s="29">
        <f t="shared" si="35"/>
        <v>1</v>
      </c>
      <c r="AF75" s="29">
        <f t="shared" si="36"/>
        <v>1</v>
      </c>
      <c r="AG75" s="29">
        <f t="shared" si="37"/>
        <v>1</v>
      </c>
      <c r="AH75" s="29">
        <f t="shared" si="38"/>
        <v>0</v>
      </c>
      <c r="AI75" s="29">
        <f t="shared" si="39"/>
        <v>0</v>
      </c>
      <c r="AJ75" s="29">
        <f t="shared" si="40"/>
        <v>0</v>
      </c>
      <c r="AK75" s="29">
        <f t="shared" si="41"/>
        <v>0</v>
      </c>
      <c r="AL75" s="29">
        <f t="shared" si="42"/>
        <v>0</v>
      </c>
      <c r="AM75" s="29">
        <f t="shared" si="43"/>
        <v>0</v>
      </c>
      <c r="AN75" s="29">
        <f t="shared" si="44"/>
        <v>11</v>
      </c>
      <c r="AO75" s="29">
        <f t="shared" si="45"/>
        <v>0</v>
      </c>
    </row>
    <row r="76" spans="1:41" ht="28.5" customHeight="1" x14ac:dyDescent="0.25">
      <c r="A76" s="31">
        <v>72</v>
      </c>
      <c r="B76" s="36"/>
      <c r="C76" s="30" t="str">
        <f t="shared" si="25"/>
        <v/>
      </c>
      <c r="D76" s="4" t="str">
        <f>IF(LEN(PhieuBauCu!$C$3) &gt;0, IF(OR(LEN($B76)=0,LEN(D$1)=0),"",IF(OR($B76=0,$AN76&gt;PhieuBauCu!$C$20),0,IF(SUBSTITUTE(LOWER($B76),D$1,",")=LOWER($B76),1,0))),"")</f>
        <v/>
      </c>
      <c r="E76" s="4" t="str">
        <f>IF(LEN(PhieuBauCu!$C$3) &gt;0, IF(OR(LEN($B76)=0,LEN(E$1)=0),"",IF(OR($B76=0,$AN76&gt;PhieuBauCu!$C$20),0,IF(SUBSTITUTE(LOWER($B76),E$1,",")=LOWER($B76),1,0))),"")</f>
        <v/>
      </c>
      <c r="F76" s="4" t="str">
        <f>IF(LEN(PhieuBauCu!$C$3) &gt;0,  IF(OR(LEN($B76)=0,LEN(F$1)=0),"",IF(OR($B76=0,$AN76&gt;PhieuBauCu!$C$20),0,IF(SUBSTITUTE(LOWER($B76),F$1,",")=LOWER($B76),1,0))),"")</f>
        <v/>
      </c>
      <c r="G76" s="4" t="str">
        <f>IF(LEN(PhieuBauCu!$C$3) &gt;0,  IF(OR(LEN($B76)=0,LEN(G$1)=0),"",IF(OR($B76=0,$AN76&gt;PhieuBauCu!$C$20),0,IF(SUBSTITUTE(LOWER($B76),G$1,",")=LOWER($B76),1,0))),"")</f>
        <v/>
      </c>
      <c r="H76" s="4" t="str">
        <f>IF(LEN(PhieuBauCu!$C$3) &gt;0,  IF(OR(LEN($B76)=0,LEN(H$1)=0),"",IF(OR($B76=0,$AN76&gt;PhieuBauCu!$C$20),0,IF(SUBSTITUTE(LOWER($B76),H$1,",")=LOWER($B76),1,0))),"")</f>
        <v/>
      </c>
      <c r="I76" s="4" t="str">
        <f>IF(LEN(PhieuBauCu!$C$3) &gt;0,  IF(OR(LEN($B76)=0,LEN(I$1)=0),"",IF(OR($B76=0,$AN76&gt;PhieuBauCu!$C$20),0,IF(SUBSTITUTE(LOWER($B76),I$1,",")=LOWER($B76),1,0))),"")</f>
        <v/>
      </c>
      <c r="J76" s="4" t="str">
        <f>IF(LEN(PhieuBauCu!$C$3) &gt;0, IF(OR(LEN($B76)=0,LEN(J$1)=0),"",IF(OR($B76=0,$AN76&gt;PhieuBauCu!$C$20),0,IF(SUBSTITUTE(LOWER($B76),J$1,",")=LOWER($B76),1,0))),"")</f>
        <v/>
      </c>
      <c r="K76" s="4" t="str">
        <f>IF(LEN(PhieuBauCu!$C$3) &gt;0, IF(OR(LEN($B76)=0,LEN(K$1)=0),"",IF(OR($B76=0,$AN76&gt;PhieuBauCu!$C$20),0,IF(SUBSTITUTE(LOWER($B76),K$1,",")=LOWER($B76),1,0))),"")</f>
        <v/>
      </c>
      <c r="L76" s="4" t="str">
        <f>IF(LEN(PhieuBauCu!$C$3) &gt;0, IF(OR(LEN($B76)=0,LEN(L$1)=0),"",IF(OR($B76=0,$AN76&gt;PhieuBauCu!$C$20),0,IF(SUBSTITUTE(LOWER($B76),L$1,",")=LOWER($B76),1,0))),"")</f>
        <v/>
      </c>
      <c r="M76" s="4" t="str">
        <f>IF(LEN(PhieuBauCu!$C$3) &gt;0,  IF(OR(LEN($B76)=0,LEN(M$1)=0),"",IF(OR($B76=0,$AN76&gt;PhieuBauCu!$C$20),0,IF(SUBSTITUTE(LOWER($B76),M$1,",")=LOWER($B76),1,0))),"")</f>
        <v/>
      </c>
      <c r="N76" s="4" t="str">
        <f>IF(LEN(PhieuBauCu!$C$3) &gt;0,  IF(OR(LEN($B76)=0,LEN(N$1)=0),"",IF(OR($B76=0,$AN76&gt;PhieuBauCu!$C$20),0,IF(SUBSTITUTE(LOWER($B76),N$1,",")=LOWER($B76),1,0))),"")</f>
        <v/>
      </c>
      <c r="O76" s="4" t="str">
        <f>IF(LEN(PhieuBauCu!$C$3) &gt;0,  IF(OR(LEN($B76)=0,LEN(O$1)=0),"",IF(OR($B76=0,$AN76&gt;PhieuBauCu!$C$20),0,IF(SUBSTITUTE(LOWER($B76),O$1,",")=LOWER($B76),1,0))),"")</f>
        <v/>
      </c>
      <c r="P76" s="4" t="str">
        <f>IF(LEN(PhieuBauCu!$C$3) &gt;0,  IF(OR(LEN($B76)=0,LEN(P$1)=0),"",IF(OR($B76=0,$AN76&gt;PhieuBauCu!$C$20),0,IF(SUBSTITUTE(LOWER($B76),P$1,",")=LOWER($B76),1,0))),"")</f>
        <v/>
      </c>
      <c r="Q76" s="4" t="str">
        <f>IF(LEN(PhieuBauCu!$C$3) &gt;0,  IF(OR(LEN($B76)=0,LEN(Q$1)=0),"",IF(OR($B76=0,$AN76&gt;PhieuBauCu!$C$20),0,IF(SUBSTITUTE(LOWER($B76),Q$1,",")=LOWER($B76),1,0))),"")</f>
        <v/>
      </c>
      <c r="R76" s="4" t="str">
        <f>IF(LEN(PhieuBauCu!$C$3) &gt;0,  IF(OR(LEN($B76)=0,LEN(R$1)=0),"",IF(OR($B76=0,$AN76&gt;PhieuBauCu!$C$20),0,IF(SUBSTITUTE(LOWER($B76),R$1,",")=LOWER($B76),1,0))),"")</f>
        <v/>
      </c>
      <c r="S76" s="4" t="str">
        <f>IF(LEN(PhieuBauCu!$C$3) &gt;0,  IF(OR(LEN($B76)=0,LEN(S$1)=0),"",IF(OR($B76=0,$AN76&gt;PhieuBauCu!$C$20),0,IF(SUBSTITUTE(LOWER($B76),S$1,",")=LOWER($B76),1,0))),"")</f>
        <v/>
      </c>
      <c r="T76" s="4" t="str">
        <f>IF(LEN(PhieuBauCu!$C$3) &gt;0,  IF(OR(LEN($B76)=0,LEN(T$1)=0),"",IF(OR($B76=0,$AN76&gt;PhieuBauCu!$C$20),0,IF(SUBSTITUTE(LOWER($B76),T$1,",")=LOWER($B76),1,0))),"")</f>
        <v/>
      </c>
      <c r="U76" s="10">
        <f t="shared" si="26"/>
        <v>0</v>
      </c>
      <c r="V76" s="29">
        <f>IF(B76=0,0,IF(AND(LEN(B76&gt;0),U76&gt;=1, U76&lt;=PhieuBauCu!$C$20),1,0))</f>
        <v>0</v>
      </c>
      <c r="W76" s="29">
        <f t="shared" si="27"/>
        <v>1</v>
      </c>
      <c r="X76" s="29">
        <f t="shared" si="28"/>
        <v>1</v>
      </c>
      <c r="Y76" s="29">
        <f t="shared" si="29"/>
        <v>1</v>
      </c>
      <c r="Z76" s="29">
        <f t="shared" si="30"/>
        <v>1</v>
      </c>
      <c r="AA76" s="29">
        <f t="shared" si="31"/>
        <v>1</v>
      </c>
      <c r="AB76" s="29">
        <f t="shared" si="32"/>
        <v>1</v>
      </c>
      <c r="AC76" s="29">
        <f t="shared" si="33"/>
        <v>1</v>
      </c>
      <c r="AD76" s="29">
        <f t="shared" si="34"/>
        <v>1</v>
      </c>
      <c r="AE76" s="29">
        <f t="shared" si="35"/>
        <v>1</v>
      </c>
      <c r="AF76" s="29">
        <f t="shared" si="36"/>
        <v>1</v>
      </c>
      <c r="AG76" s="29">
        <f t="shared" si="37"/>
        <v>1</v>
      </c>
      <c r="AH76" s="29">
        <f t="shared" si="38"/>
        <v>0</v>
      </c>
      <c r="AI76" s="29">
        <f t="shared" si="39"/>
        <v>0</v>
      </c>
      <c r="AJ76" s="29">
        <f t="shared" si="40"/>
        <v>0</v>
      </c>
      <c r="AK76" s="29">
        <f t="shared" si="41"/>
        <v>0</v>
      </c>
      <c r="AL76" s="29">
        <f t="shared" si="42"/>
        <v>0</v>
      </c>
      <c r="AM76" s="29">
        <f t="shared" si="43"/>
        <v>0</v>
      </c>
      <c r="AN76" s="29">
        <f t="shared" si="44"/>
        <v>11</v>
      </c>
      <c r="AO76" s="29">
        <f t="shared" si="45"/>
        <v>0</v>
      </c>
    </row>
    <row r="77" spans="1:41" ht="28.5" customHeight="1" x14ac:dyDescent="0.25">
      <c r="A77" s="31">
        <v>73</v>
      </c>
      <c r="B77" s="36"/>
      <c r="C77" s="30" t="str">
        <f t="shared" si="25"/>
        <v/>
      </c>
      <c r="D77" s="4" t="str">
        <f>IF(LEN(PhieuBauCu!$C$3) &gt;0, IF(OR(LEN($B77)=0,LEN(D$1)=0),"",IF(OR($B77=0,$AN77&gt;PhieuBauCu!$C$20),0,IF(SUBSTITUTE(LOWER($B77),D$1,",")=LOWER($B77),1,0))),"")</f>
        <v/>
      </c>
      <c r="E77" s="4" t="str">
        <f>IF(LEN(PhieuBauCu!$C$3) &gt;0, IF(OR(LEN($B77)=0,LEN(E$1)=0),"",IF(OR($B77=0,$AN77&gt;PhieuBauCu!$C$20),0,IF(SUBSTITUTE(LOWER($B77),E$1,",")=LOWER($B77),1,0))),"")</f>
        <v/>
      </c>
      <c r="F77" s="4" t="str">
        <f>IF(LEN(PhieuBauCu!$C$3) &gt;0,  IF(OR(LEN($B77)=0,LEN(F$1)=0),"",IF(OR($B77=0,$AN77&gt;PhieuBauCu!$C$20),0,IF(SUBSTITUTE(LOWER($B77),F$1,",")=LOWER($B77),1,0))),"")</f>
        <v/>
      </c>
      <c r="G77" s="4" t="str">
        <f>IF(LEN(PhieuBauCu!$C$3) &gt;0,  IF(OR(LEN($B77)=0,LEN(G$1)=0),"",IF(OR($B77=0,$AN77&gt;PhieuBauCu!$C$20),0,IF(SUBSTITUTE(LOWER($B77),G$1,",")=LOWER($B77),1,0))),"")</f>
        <v/>
      </c>
      <c r="H77" s="4" t="str">
        <f>IF(LEN(PhieuBauCu!$C$3) &gt;0,  IF(OR(LEN($B77)=0,LEN(H$1)=0),"",IF(OR($B77=0,$AN77&gt;PhieuBauCu!$C$20),0,IF(SUBSTITUTE(LOWER($B77),H$1,",")=LOWER($B77),1,0))),"")</f>
        <v/>
      </c>
      <c r="I77" s="4" t="str">
        <f>IF(LEN(PhieuBauCu!$C$3) &gt;0,  IF(OR(LEN($B77)=0,LEN(I$1)=0),"",IF(OR($B77=0,$AN77&gt;PhieuBauCu!$C$20),0,IF(SUBSTITUTE(LOWER($B77),I$1,",")=LOWER($B77),1,0))),"")</f>
        <v/>
      </c>
      <c r="J77" s="4" t="str">
        <f>IF(LEN(PhieuBauCu!$C$3) &gt;0, IF(OR(LEN($B77)=0,LEN(J$1)=0),"",IF(OR($B77=0,$AN77&gt;PhieuBauCu!$C$20),0,IF(SUBSTITUTE(LOWER($B77),J$1,",")=LOWER($B77),1,0))),"")</f>
        <v/>
      </c>
      <c r="K77" s="4" t="str">
        <f>IF(LEN(PhieuBauCu!$C$3) &gt;0, IF(OR(LEN($B77)=0,LEN(K$1)=0),"",IF(OR($B77=0,$AN77&gt;PhieuBauCu!$C$20),0,IF(SUBSTITUTE(LOWER($B77),K$1,",")=LOWER($B77),1,0))),"")</f>
        <v/>
      </c>
      <c r="L77" s="4" t="str">
        <f>IF(LEN(PhieuBauCu!$C$3) &gt;0, IF(OR(LEN($B77)=0,LEN(L$1)=0),"",IF(OR($B77=0,$AN77&gt;PhieuBauCu!$C$20),0,IF(SUBSTITUTE(LOWER($B77),L$1,",")=LOWER($B77),1,0))),"")</f>
        <v/>
      </c>
      <c r="M77" s="4" t="str">
        <f>IF(LEN(PhieuBauCu!$C$3) &gt;0,  IF(OR(LEN($B77)=0,LEN(M$1)=0),"",IF(OR($B77=0,$AN77&gt;PhieuBauCu!$C$20),0,IF(SUBSTITUTE(LOWER($B77),M$1,",")=LOWER($B77),1,0))),"")</f>
        <v/>
      </c>
      <c r="N77" s="4" t="str">
        <f>IF(LEN(PhieuBauCu!$C$3) &gt;0,  IF(OR(LEN($B77)=0,LEN(N$1)=0),"",IF(OR($B77=0,$AN77&gt;PhieuBauCu!$C$20),0,IF(SUBSTITUTE(LOWER($B77),N$1,",")=LOWER($B77),1,0))),"")</f>
        <v/>
      </c>
      <c r="O77" s="4" t="str">
        <f>IF(LEN(PhieuBauCu!$C$3) &gt;0,  IF(OR(LEN($B77)=0,LEN(O$1)=0),"",IF(OR($B77=0,$AN77&gt;PhieuBauCu!$C$20),0,IF(SUBSTITUTE(LOWER($B77),O$1,",")=LOWER($B77),1,0))),"")</f>
        <v/>
      </c>
      <c r="P77" s="4" t="str">
        <f>IF(LEN(PhieuBauCu!$C$3) &gt;0,  IF(OR(LEN($B77)=0,LEN(P$1)=0),"",IF(OR($B77=0,$AN77&gt;PhieuBauCu!$C$20),0,IF(SUBSTITUTE(LOWER($B77),P$1,",")=LOWER($B77),1,0))),"")</f>
        <v/>
      </c>
      <c r="Q77" s="4" t="str">
        <f>IF(LEN(PhieuBauCu!$C$3) &gt;0,  IF(OR(LEN($B77)=0,LEN(Q$1)=0),"",IF(OR($B77=0,$AN77&gt;PhieuBauCu!$C$20),0,IF(SUBSTITUTE(LOWER($B77),Q$1,",")=LOWER($B77),1,0))),"")</f>
        <v/>
      </c>
      <c r="R77" s="4" t="str">
        <f>IF(LEN(PhieuBauCu!$C$3) &gt;0,  IF(OR(LEN($B77)=0,LEN(R$1)=0),"",IF(OR($B77=0,$AN77&gt;PhieuBauCu!$C$20),0,IF(SUBSTITUTE(LOWER($B77),R$1,",")=LOWER($B77),1,0))),"")</f>
        <v/>
      </c>
      <c r="S77" s="4" t="str">
        <f>IF(LEN(PhieuBauCu!$C$3) &gt;0,  IF(OR(LEN($B77)=0,LEN(S$1)=0),"",IF(OR($B77=0,$AN77&gt;PhieuBauCu!$C$20),0,IF(SUBSTITUTE(LOWER($B77),S$1,",")=LOWER($B77),1,0))),"")</f>
        <v/>
      </c>
      <c r="T77" s="4" t="str">
        <f>IF(LEN(PhieuBauCu!$C$3) &gt;0,  IF(OR(LEN($B77)=0,LEN(T$1)=0),"",IF(OR($B77=0,$AN77&gt;PhieuBauCu!$C$20),0,IF(SUBSTITUTE(LOWER($B77),T$1,",")=LOWER($B77),1,0))),"")</f>
        <v/>
      </c>
      <c r="U77" s="10">
        <f t="shared" si="26"/>
        <v>0</v>
      </c>
      <c r="V77" s="29">
        <f>IF(B77=0,0,IF(AND(LEN(B77&gt;0),U77&gt;=1, U77&lt;=PhieuBauCu!$C$20),1,0))</f>
        <v>0</v>
      </c>
      <c r="W77" s="29">
        <f t="shared" si="27"/>
        <v>1</v>
      </c>
      <c r="X77" s="29">
        <f t="shared" si="28"/>
        <v>1</v>
      </c>
      <c r="Y77" s="29">
        <f t="shared" si="29"/>
        <v>1</v>
      </c>
      <c r="Z77" s="29">
        <f t="shared" si="30"/>
        <v>1</v>
      </c>
      <c r="AA77" s="29">
        <f t="shared" si="31"/>
        <v>1</v>
      </c>
      <c r="AB77" s="29">
        <f t="shared" si="32"/>
        <v>1</v>
      </c>
      <c r="AC77" s="29">
        <f t="shared" si="33"/>
        <v>1</v>
      </c>
      <c r="AD77" s="29">
        <f t="shared" si="34"/>
        <v>1</v>
      </c>
      <c r="AE77" s="29">
        <f t="shared" si="35"/>
        <v>1</v>
      </c>
      <c r="AF77" s="29">
        <f t="shared" si="36"/>
        <v>1</v>
      </c>
      <c r="AG77" s="29">
        <f t="shared" si="37"/>
        <v>1</v>
      </c>
      <c r="AH77" s="29">
        <f t="shared" si="38"/>
        <v>0</v>
      </c>
      <c r="AI77" s="29">
        <f t="shared" si="39"/>
        <v>0</v>
      </c>
      <c r="AJ77" s="29">
        <f t="shared" si="40"/>
        <v>0</v>
      </c>
      <c r="AK77" s="29">
        <f t="shared" si="41"/>
        <v>0</v>
      </c>
      <c r="AL77" s="29">
        <f t="shared" si="42"/>
        <v>0</v>
      </c>
      <c r="AM77" s="29">
        <f t="shared" si="43"/>
        <v>0</v>
      </c>
      <c r="AN77" s="29">
        <f t="shared" si="44"/>
        <v>11</v>
      </c>
      <c r="AO77" s="29">
        <f t="shared" si="45"/>
        <v>0</v>
      </c>
    </row>
    <row r="78" spans="1:41" ht="28.5" customHeight="1" x14ac:dyDescent="0.25">
      <c r="A78" s="31">
        <v>74</v>
      </c>
      <c r="B78" s="36"/>
      <c r="C78" s="30" t="str">
        <f t="shared" si="25"/>
        <v/>
      </c>
      <c r="D78" s="4" t="str">
        <f>IF(LEN(PhieuBauCu!$C$3) &gt;0, IF(OR(LEN($B78)=0,LEN(D$1)=0),"",IF(OR($B78=0,$AN78&gt;PhieuBauCu!$C$20),0,IF(SUBSTITUTE(LOWER($B78),D$1,",")=LOWER($B78),1,0))),"")</f>
        <v/>
      </c>
      <c r="E78" s="4" t="str">
        <f>IF(LEN(PhieuBauCu!$C$3) &gt;0, IF(OR(LEN($B78)=0,LEN(E$1)=0),"",IF(OR($B78=0,$AN78&gt;PhieuBauCu!$C$20),0,IF(SUBSTITUTE(LOWER($B78),E$1,",")=LOWER($B78),1,0))),"")</f>
        <v/>
      </c>
      <c r="F78" s="4" t="str">
        <f>IF(LEN(PhieuBauCu!$C$3) &gt;0,  IF(OR(LEN($B78)=0,LEN(F$1)=0),"",IF(OR($B78=0,$AN78&gt;PhieuBauCu!$C$20),0,IF(SUBSTITUTE(LOWER($B78),F$1,",")=LOWER($B78),1,0))),"")</f>
        <v/>
      </c>
      <c r="G78" s="4" t="str">
        <f>IF(LEN(PhieuBauCu!$C$3) &gt;0,  IF(OR(LEN($B78)=0,LEN(G$1)=0),"",IF(OR($B78=0,$AN78&gt;PhieuBauCu!$C$20),0,IF(SUBSTITUTE(LOWER($B78),G$1,",")=LOWER($B78),1,0))),"")</f>
        <v/>
      </c>
      <c r="H78" s="4" t="str">
        <f>IF(LEN(PhieuBauCu!$C$3) &gt;0,  IF(OR(LEN($B78)=0,LEN(H$1)=0),"",IF(OR($B78=0,$AN78&gt;PhieuBauCu!$C$20),0,IF(SUBSTITUTE(LOWER($B78),H$1,",")=LOWER($B78),1,0))),"")</f>
        <v/>
      </c>
      <c r="I78" s="4" t="str">
        <f>IF(LEN(PhieuBauCu!$C$3) &gt;0,  IF(OR(LEN($B78)=0,LEN(I$1)=0),"",IF(OR($B78=0,$AN78&gt;PhieuBauCu!$C$20),0,IF(SUBSTITUTE(LOWER($B78),I$1,",")=LOWER($B78),1,0))),"")</f>
        <v/>
      </c>
      <c r="J78" s="4" t="str">
        <f>IF(LEN(PhieuBauCu!$C$3) &gt;0, IF(OR(LEN($B78)=0,LEN(J$1)=0),"",IF(OR($B78=0,$AN78&gt;PhieuBauCu!$C$20),0,IF(SUBSTITUTE(LOWER($B78),J$1,",")=LOWER($B78),1,0))),"")</f>
        <v/>
      </c>
      <c r="K78" s="4" t="str">
        <f>IF(LEN(PhieuBauCu!$C$3) &gt;0, IF(OR(LEN($B78)=0,LEN(K$1)=0),"",IF(OR($B78=0,$AN78&gt;PhieuBauCu!$C$20),0,IF(SUBSTITUTE(LOWER($B78),K$1,",")=LOWER($B78),1,0))),"")</f>
        <v/>
      </c>
      <c r="L78" s="4" t="str">
        <f>IF(LEN(PhieuBauCu!$C$3) &gt;0, IF(OR(LEN($B78)=0,LEN(L$1)=0),"",IF(OR($B78=0,$AN78&gt;PhieuBauCu!$C$20),0,IF(SUBSTITUTE(LOWER($B78),L$1,",")=LOWER($B78),1,0))),"")</f>
        <v/>
      </c>
      <c r="M78" s="4" t="str">
        <f>IF(LEN(PhieuBauCu!$C$3) &gt;0,  IF(OR(LEN($B78)=0,LEN(M$1)=0),"",IF(OR($B78=0,$AN78&gt;PhieuBauCu!$C$20),0,IF(SUBSTITUTE(LOWER($B78),M$1,",")=LOWER($B78),1,0))),"")</f>
        <v/>
      </c>
      <c r="N78" s="4" t="str">
        <f>IF(LEN(PhieuBauCu!$C$3) &gt;0,  IF(OR(LEN($B78)=0,LEN(N$1)=0),"",IF(OR($B78=0,$AN78&gt;PhieuBauCu!$C$20),0,IF(SUBSTITUTE(LOWER($B78),N$1,",")=LOWER($B78),1,0))),"")</f>
        <v/>
      </c>
      <c r="O78" s="4" t="str">
        <f>IF(LEN(PhieuBauCu!$C$3) &gt;0,  IF(OR(LEN($B78)=0,LEN(O$1)=0),"",IF(OR($B78=0,$AN78&gt;PhieuBauCu!$C$20),0,IF(SUBSTITUTE(LOWER($B78),O$1,",")=LOWER($B78),1,0))),"")</f>
        <v/>
      </c>
      <c r="P78" s="4" t="str">
        <f>IF(LEN(PhieuBauCu!$C$3) &gt;0,  IF(OR(LEN($B78)=0,LEN(P$1)=0),"",IF(OR($B78=0,$AN78&gt;PhieuBauCu!$C$20),0,IF(SUBSTITUTE(LOWER($B78),P$1,",")=LOWER($B78),1,0))),"")</f>
        <v/>
      </c>
      <c r="Q78" s="4" t="str">
        <f>IF(LEN(PhieuBauCu!$C$3) &gt;0,  IF(OR(LEN($B78)=0,LEN(Q$1)=0),"",IF(OR($B78=0,$AN78&gt;PhieuBauCu!$C$20),0,IF(SUBSTITUTE(LOWER($B78),Q$1,",")=LOWER($B78),1,0))),"")</f>
        <v/>
      </c>
      <c r="R78" s="4" t="str">
        <f>IF(LEN(PhieuBauCu!$C$3) &gt;0,  IF(OR(LEN($B78)=0,LEN(R$1)=0),"",IF(OR($B78=0,$AN78&gt;PhieuBauCu!$C$20),0,IF(SUBSTITUTE(LOWER($B78),R$1,",")=LOWER($B78),1,0))),"")</f>
        <v/>
      </c>
      <c r="S78" s="4" t="str">
        <f>IF(LEN(PhieuBauCu!$C$3) &gt;0,  IF(OR(LEN($B78)=0,LEN(S$1)=0),"",IF(OR($B78=0,$AN78&gt;PhieuBauCu!$C$20),0,IF(SUBSTITUTE(LOWER($B78),S$1,",")=LOWER($B78),1,0))),"")</f>
        <v/>
      </c>
      <c r="T78" s="4" t="str">
        <f>IF(LEN(PhieuBauCu!$C$3) &gt;0,  IF(OR(LEN($B78)=0,LEN(T$1)=0),"",IF(OR($B78=0,$AN78&gt;PhieuBauCu!$C$20),0,IF(SUBSTITUTE(LOWER($B78),T$1,",")=LOWER($B78),1,0))),"")</f>
        <v/>
      </c>
      <c r="U78" s="10">
        <f t="shared" si="26"/>
        <v>0</v>
      </c>
      <c r="V78" s="29">
        <f>IF(B78=0,0,IF(AND(LEN(B78&gt;0),U78&gt;=1, U78&lt;=PhieuBauCu!$C$20),1,0))</f>
        <v>0</v>
      </c>
      <c r="W78" s="29">
        <f t="shared" si="27"/>
        <v>1</v>
      </c>
      <c r="X78" s="29">
        <f t="shared" si="28"/>
        <v>1</v>
      </c>
      <c r="Y78" s="29">
        <f t="shared" si="29"/>
        <v>1</v>
      </c>
      <c r="Z78" s="29">
        <f t="shared" si="30"/>
        <v>1</v>
      </c>
      <c r="AA78" s="29">
        <f t="shared" si="31"/>
        <v>1</v>
      </c>
      <c r="AB78" s="29">
        <f t="shared" si="32"/>
        <v>1</v>
      </c>
      <c r="AC78" s="29">
        <f t="shared" si="33"/>
        <v>1</v>
      </c>
      <c r="AD78" s="29">
        <f t="shared" si="34"/>
        <v>1</v>
      </c>
      <c r="AE78" s="29">
        <f t="shared" si="35"/>
        <v>1</v>
      </c>
      <c r="AF78" s="29">
        <f t="shared" si="36"/>
        <v>1</v>
      </c>
      <c r="AG78" s="29">
        <f t="shared" si="37"/>
        <v>1</v>
      </c>
      <c r="AH78" s="29">
        <f t="shared" si="38"/>
        <v>0</v>
      </c>
      <c r="AI78" s="29">
        <f t="shared" si="39"/>
        <v>0</v>
      </c>
      <c r="AJ78" s="29">
        <f t="shared" si="40"/>
        <v>0</v>
      </c>
      <c r="AK78" s="29">
        <f t="shared" si="41"/>
        <v>0</v>
      </c>
      <c r="AL78" s="29">
        <f t="shared" si="42"/>
        <v>0</v>
      </c>
      <c r="AM78" s="29">
        <f t="shared" si="43"/>
        <v>0</v>
      </c>
      <c r="AN78" s="29">
        <f t="shared" si="44"/>
        <v>11</v>
      </c>
      <c r="AO78" s="29">
        <f t="shared" si="45"/>
        <v>0</v>
      </c>
    </row>
    <row r="79" spans="1:41" ht="28.5" customHeight="1" x14ac:dyDescent="0.25">
      <c r="A79" s="31">
        <v>75</v>
      </c>
      <c r="B79" s="36"/>
      <c r="C79" s="30" t="str">
        <f t="shared" si="25"/>
        <v/>
      </c>
      <c r="D79" s="4" t="str">
        <f>IF(LEN(PhieuBauCu!$C$3) &gt;0, IF(OR(LEN($B79)=0,LEN(D$1)=0),"",IF(OR($B79=0,$AN79&gt;PhieuBauCu!$C$20),0,IF(SUBSTITUTE(LOWER($B79),D$1,",")=LOWER($B79),1,0))),"")</f>
        <v/>
      </c>
      <c r="E79" s="4" t="str">
        <f>IF(LEN(PhieuBauCu!$C$3) &gt;0, IF(OR(LEN($B79)=0,LEN(E$1)=0),"",IF(OR($B79=0,$AN79&gt;PhieuBauCu!$C$20),0,IF(SUBSTITUTE(LOWER($B79),E$1,",")=LOWER($B79),1,0))),"")</f>
        <v/>
      </c>
      <c r="F79" s="4" t="str">
        <f>IF(LEN(PhieuBauCu!$C$3) &gt;0,  IF(OR(LEN($B79)=0,LEN(F$1)=0),"",IF(OR($B79=0,$AN79&gt;PhieuBauCu!$C$20),0,IF(SUBSTITUTE(LOWER($B79),F$1,",")=LOWER($B79),1,0))),"")</f>
        <v/>
      </c>
      <c r="G79" s="4" t="str">
        <f>IF(LEN(PhieuBauCu!$C$3) &gt;0,  IF(OR(LEN($B79)=0,LEN(G$1)=0),"",IF(OR($B79=0,$AN79&gt;PhieuBauCu!$C$20),0,IF(SUBSTITUTE(LOWER($B79),G$1,",")=LOWER($B79),1,0))),"")</f>
        <v/>
      </c>
      <c r="H79" s="4" t="str">
        <f>IF(LEN(PhieuBauCu!$C$3) &gt;0,  IF(OR(LEN($B79)=0,LEN(H$1)=0),"",IF(OR($B79=0,$AN79&gt;PhieuBauCu!$C$20),0,IF(SUBSTITUTE(LOWER($B79),H$1,",")=LOWER($B79),1,0))),"")</f>
        <v/>
      </c>
      <c r="I79" s="4" t="str">
        <f>IF(LEN(PhieuBauCu!$C$3) &gt;0,  IF(OR(LEN($B79)=0,LEN(I$1)=0),"",IF(OR($B79=0,$AN79&gt;PhieuBauCu!$C$20),0,IF(SUBSTITUTE(LOWER($B79),I$1,",")=LOWER($B79),1,0))),"")</f>
        <v/>
      </c>
      <c r="J79" s="4" t="str">
        <f>IF(LEN(PhieuBauCu!$C$3) &gt;0, IF(OR(LEN($B79)=0,LEN(J$1)=0),"",IF(OR($B79=0,$AN79&gt;PhieuBauCu!$C$20),0,IF(SUBSTITUTE(LOWER($B79),J$1,",")=LOWER($B79),1,0))),"")</f>
        <v/>
      </c>
      <c r="K79" s="4" t="str">
        <f>IF(LEN(PhieuBauCu!$C$3) &gt;0, IF(OR(LEN($B79)=0,LEN(K$1)=0),"",IF(OR($B79=0,$AN79&gt;PhieuBauCu!$C$20),0,IF(SUBSTITUTE(LOWER($B79),K$1,",")=LOWER($B79),1,0))),"")</f>
        <v/>
      </c>
      <c r="L79" s="4" t="str">
        <f>IF(LEN(PhieuBauCu!$C$3) &gt;0, IF(OR(LEN($B79)=0,LEN(L$1)=0),"",IF(OR($B79=0,$AN79&gt;PhieuBauCu!$C$20),0,IF(SUBSTITUTE(LOWER($B79),L$1,",")=LOWER($B79),1,0))),"")</f>
        <v/>
      </c>
      <c r="M79" s="4" t="str">
        <f>IF(LEN(PhieuBauCu!$C$3) &gt;0,  IF(OR(LEN($B79)=0,LEN(M$1)=0),"",IF(OR($B79=0,$AN79&gt;PhieuBauCu!$C$20),0,IF(SUBSTITUTE(LOWER($B79),M$1,",")=LOWER($B79),1,0))),"")</f>
        <v/>
      </c>
      <c r="N79" s="4" t="str">
        <f>IF(LEN(PhieuBauCu!$C$3) &gt;0,  IF(OR(LEN($B79)=0,LEN(N$1)=0),"",IF(OR($B79=0,$AN79&gt;PhieuBauCu!$C$20),0,IF(SUBSTITUTE(LOWER($B79),N$1,",")=LOWER($B79),1,0))),"")</f>
        <v/>
      </c>
      <c r="O79" s="4" t="str">
        <f>IF(LEN(PhieuBauCu!$C$3) &gt;0,  IF(OR(LEN($B79)=0,LEN(O$1)=0),"",IF(OR($B79=0,$AN79&gt;PhieuBauCu!$C$20),0,IF(SUBSTITUTE(LOWER($B79),O$1,",")=LOWER($B79),1,0))),"")</f>
        <v/>
      </c>
      <c r="P79" s="4" t="str">
        <f>IF(LEN(PhieuBauCu!$C$3) &gt;0,  IF(OR(LEN($B79)=0,LEN(P$1)=0),"",IF(OR($B79=0,$AN79&gt;PhieuBauCu!$C$20),0,IF(SUBSTITUTE(LOWER($B79),P$1,",")=LOWER($B79),1,0))),"")</f>
        <v/>
      </c>
      <c r="Q79" s="4" t="str">
        <f>IF(LEN(PhieuBauCu!$C$3) &gt;0,  IF(OR(LEN($B79)=0,LEN(Q$1)=0),"",IF(OR($B79=0,$AN79&gt;PhieuBauCu!$C$20),0,IF(SUBSTITUTE(LOWER($B79),Q$1,",")=LOWER($B79),1,0))),"")</f>
        <v/>
      </c>
      <c r="R79" s="4" t="str">
        <f>IF(LEN(PhieuBauCu!$C$3) &gt;0,  IF(OR(LEN($B79)=0,LEN(R$1)=0),"",IF(OR($B79=0,$AN79&gt;PhieuBauCu!$C$20),0,IF(SUBSTITUTE(LOWER($B79),R$1,",")=LOWER($B79),1,0))),"")</f>
        <v/>
      </c>
      <c r="S79" s="4" t="str">
        <f>IF(LEN(PhieuBauCu!$C$3) &gt;0,  IF(OR(LEN($B79)=0,LEN(S$1)=0),"",IF(OR($B79=0,$AN79&gt;PhieuBauCu!$C$20),0,IF(SUBSTITUTE(LOWER($B79),S$1,",")=LOWER($B79),1,0))),"")</f>
        <v/>
      </c>
      <c r="T79" s="4" t="str">
        <f>IF(LEN(PhieuBauCu!$C$3) &gt;0,  IF(OR(LEN($B79)=0,LEN(T$1)=0),"",IF(OR($B79=0,$AN79&gt;PhieuBauCu!$C$20),0,IF(SUBSTITUTE(LOWER($B79),T$1,",")=LOWER($B79),1,0))),"")</f>
        <v/>
      </c>
      <c r="U79" s="10">
        <f t="shared" si="26"/>
        <v>0</v>
      </c>
      <c r="V79" s="29">
        <f>IF(B79=0,0,IF(AND(LEN(B79&gt;0),U79&gt;=1, U79&lt;=PhieuBauCu!$C$20),1,0))</f>
        <v>0</v>
      </c>
      <c r="W79" s="29">
        <f t="shared" si="27"/>
        <v>1</v>
      </c>
      <c r="X79" s="29">
        <f t="shared" si="28"/>
        <v>1</v>
      </c>
      <c r="Y79" s="29">
        <f t="shared" si="29"/>
        <v>1</v>
      </c>
      <c r="Z79" s="29">
        <f t="shared" si="30"/>
        <v>1</v>
      </c>
      <c r="AA79" s="29">
        <f t="shared" si="31"/>
        <v>1</v>
      </c>
      <c r="AB79" s="29">
        <f t="shared" si="32"/>
        <v>1</v>
      </c>
      <c r="AC79" s="29">
        <f t="shared" si="33"/>
        <v>1</v>
      </c>
      <c r="AD79" s="29">
        <f t="shared" si="34"/>
        <v>1</v>
      </c>
      <c r="AE79" s="29">
        <f t="shared" si="35"/>
        <v>1</v>
      </c>
      <c r="AF79" s="29">
        <f t="shared" si="36"/>
        <v>1</v>
      </c>
      <c r="AG79" s="29">
        <f t="shared" si="37"/>
        <v>1</v>
      </c>
      <c r="AH79" s="29">
        <f t="shared" si="38"/>
        <v>0</v>
      </c>
      <c r="AI79" s="29">
        <f t="shared" si="39"/>
        <v>0</v>
      </c>
      <c r="AJ79" s="29">
        <f t="shared" si="40"/>
        <v>0</v>
      </c>
      <c r="AK79" s="29">
        <f t="shared" si="41"/>
        <v>0</v>
      </c>
      <c r="AL79" s="29">
        <f t="shared" si="42"/>
        <v>0</v>
      </c>
      <c r="AM79" s="29">
        <f t="shared" si="43"/>
        <v>0</v>
      </c>
      <c r="AN79" s="29">
        <f t="shared" si="44"/>
        <v>11</v>
      </c>
      <c r="AO79" s="29">
        <f t="shared" si="45"/>
        <v>0</v>
      </c>
    </row>
    <row r="80" spans="1:41" ht="28.5" customHeight="1" x14ac:dyDescent="0.25">
      <c r="A80" s="31">
        <v>76</v>
      </c>
      <c r="B80" s="36"/>
      <c r="C80" s="30" t="str">
        <f t="shared" si="25"/>
        <v/>
      </c>
      <c r="D80" s="4" t="str">
        <f>IF(LEN(PhieuBauCu!$C$3) &gt;0, IF(OR(LEN($B80)=0,LEN(D$1)=0),"",IF(OR($B80=0,$AN80&gt;PhieuBauCu!$C$20),0,IF(SUBSTITUTE(LOWER($B80),D$1,",")=LOWER($B80),1,0))),"")</f>
        <v/>
      </c>
      <c r="E80" s="4" t="str">
        <f>IF(LEN(PhieuBauCu!$C$3) &gt;0, IF(OR(LEN($B80)=0,LEN(E$1)=0),"",IF(OR($B80=0,$AN80&gt;PhieuBauCu!$C$20),0,IF(SUBSTITUTE(LOWER($B80),E$1,",")=LOWER($B80),1,0))),"")</f>
        <v/>
      </c>
      <c r="F80" s="4" t="str">
        <f>IF(LEN(PhieuBauCu!$C$3) &gt;0,  IF(OR(LEN($B80)=0,LEN(F$1)=0),"",IF(OR($B80=0,$AN80&gt;PhieuBauCu!$C$20),0,IF(SUBSTITUTE(LOWER($B80),F$1,",")=LOWER($B80),1,0))),"")</f>
        <v/>
      </c>
      <c r="G80" s="4" t="str">
        <f>IF(LEN(PhieuBauCu!$C$3) &gt;0,  IF(OR(LEN($B80)=0,LEN(G$1)=0),"",IF(OR($B80=0,$AN80&gt;PhieuBauCu!$C$20),0,IF(SUBSTITUTE(LOWER($B80),G$1,",")=LOWER($B80),1,0))),"")</f>
        <v/>
      </c>
      <c r="H80" s="4" t="str">
        <f>IF(LEN(PhieuBauCu!$C$3) &gt;0,  IF(OR(LEN($B80)=0,LEN(H$1)=0),"",IF(OR($B80=0,$AN80&gt;PhieuBauCu!$C$20),0,IF(SUBSTITUTE(LOWER($B80),H$1,",")=LOWER($B80),1,0))),"")</f>
        <v/>
      </c>
      <c r="I80" s="4" t="str">
        <f>IF(LEN(PhieuBauCu!$C$3) &gt;0,  IF(OR(LEN($B80)=0,LEN(I$1)=0),"",IF(OR($B80=0,$AN80&gt;PhieuBauCu!$C$20),0,IF(SUBSTITUTE(LOWER($B80),I$1,",")=LOWER($B80),1,0))),"")</f>
        <v/>
      </c>
      <c r="J80" s="4" t="str">
        <f>IF(LEN(PhieuBauCu!$C$3) &gt;0, IF(OR(LEN($B80)=0,LEN(J$1)=0),"",IF(OR($B80=0,$AN80&gt;PhieuBauCu!$C$20),0,IF(SUBSTITUTE(LOWER($B80),J$1,",")=LOWER($B80),1,0))),"")</f>
        <v/>
      </c>
      <c r="K80" s="4" t="str">
        <f>IF(LEN(PhieuBauCu!$C$3) &gt;0, IF(OR(LEN($B80)=0,LEN(K$1)=0),"",IF(OR($B80=0,$AN80&gt;PhieuBauCu!$C$20),0,IF(SUBSTITUTE(LOWER($B80),K$1,",")=LOWER($B80),1,0))),"")</f>
        <v/>
      </c>
      <c r="L80" s="4" t="str">
        <f>IF(LEN(PhieuBauCu!$C$3) &gt;0, IF(OR(LEN($B80)=0,LEN(L$1)=0),"",IF(OR($B80=0,$AN80&gt;PhieuBauCu!$C$20),0,IF(SUBSTITUTE(LOWER($B80),L$1,",")=LOWER($B80),1,0))),"")</f>
        <v/>
      </c>
      <c r="M80" s="4" t="str">
        <f>IF(LEN(PhieuBauCu!$C$3) &gt;0,  IF(OR(LEN($B80)=0,LEN(M$1)=0),"",IF(OR($B80=0,$AN80&gt;PhieuBauCu!$C$20),0,IF(SUBSTITUTE(LOWER($B80),M$1,",")=LOWER($B80),1,0))),"")</f>
        <v/>
      </c>
      <c r="N80" s="4" t="str">
        <f>IF(LEN(PhieuBauCu!$C$3) &gt;0,  IF(OR(LEN($B80)=0,LEN(N$1)=0),"",IF(OR($B80=0,$AN80&gt;PhieuBauCu!$C$20),0,IF(SUBSTITUTE(LOWER($B80),N$1,",")=LOWER($B80),1,0))),"")</f>
        <v/>
      </c>
      <c r="O80" s="4" t="str">
        <f>IF(LEN(PhieuBauCu!$C$3) &gt;0,  IF(OR(LEN($B80)=0,LEN(O$1)=0),"",IF(OR($B80=0,$AN80&gt;PhieuBauCu!$C$20),0,IF(SUBSTITUTE(LOWER($B80),O$1,",")=LOWER($B80),1,0))),"")</f>
        <v/>
      </c>
      <c r="P80" s="4" t="str">
        <f>IF(LEN(PhieuBauCu!$C$3) &gt;0,  IF(OR(LEN($B80)=0,LEN(P$1)=0),"",IF(OR($B80=0,$AN80&gt;PhieuBauCu!$C$20),0,IF(SUBSTITUTE(LOWER($B80),P$1,",")=LOWER($B80),1,0))),"")</f>
        <v/>
      </c>
      <c r="Q80" s="4" t="str">
        <f>IF(LEN(PhieuBauCu!$C$3) &gt;0,  IF(OR(LEN($B80)=0,LEN(Q$1)=0),"",IF(OR($B80=0,$AN80&gt;PhieuBauCu!$C$20),0,IF(SUBSTITUTE(LOWER($B80),Q$1,",")=LOWER($B80),1,0))),"")</f>
        <v/>
      </c>
      <c r="R80" s="4" t="str">
        <f>IF(LEN(PhieuBauCu!$C$3) &gt;0,  IF(OR(LEN($B80)=0,LEN(R$1)=0),"",IF(OR($B80=0,$AN80&gt;PhieuBauCu!$C$20),0,IF(SUBSTITUTE(LOWER($B80),R$1,",")=LOWER($B80),1,0))),"")</f>
        <v/>
      </c>
      <c r="S80" s="4" t="str">
        <f>IF(LEN(PhieuBauCu!$C$3) &gt;0,  IF(OR(LEN($B80)=0,LEN(S$1)=0),"",IF(OR($B80=0,$AN80&gt;PhieuBauCu!$C$20),0,IF(SUBSTITUTE(LOWER($B80),S$1,",")=LOWER($B80),1,0))),"")</f>
        <v/>
      </c>
      <c r="T80" s="4" t="str">
        <f>IF(LEN(PhieuBauCu!$C$3) &gt;0,  IF(OR(LEN($B80)=0,LEN(T$1)=0),"",IF(OR($B80=0,$AN80&gt;PhieuBauCu!$C$20),0,IF(SUBSTITUTE(LOWER($B80),T$1,",")=LOWER($B80),1,0))),"")</f>
        <v/>
      </c>
      <c r="U80" s="10">
        <f t="shared" si="26"/>
        <v>0</v>
      </c>
      <c r="V80" s="29">
        <f>IF(B80=0,0,IF(AND(LEN(B80&gt;0),U80&gt;=1, U80&lt;=PhieuBauCu!$C$20),1,0))</f>
        <v>0</v>
      </c>
      <c r="W80" s="29">
        <f t="shared" si="27"/>
        <v>1</v>
      </c>
      <c r="X80" s="29">
        <f t="shared" si="28"/>
        <v>1</v>
      </c>
      <c r="Y80" s="29">
        <f t="shared" si="29"/>
        <v>1</v>
      </c>
      <c r="Z80" s="29">
        <f t="shared" si="30"/>
        <v>1</v>
      </c>
      <c r="AA80" s="29">
        <f t="shared" si="31"/>
        <v>1</v>
      </c>
      <c r="AB80" s="29">
        <f t="shared" si="32"/>
        <v>1</v>
      </c>
      <c r="AC80" s="29">
        <f t="shared" si="33"/>
        <v>1</v>
      </c>
      <c r="AD80" s="29">
        <f t="shared" si="34"/>
        <v>1</v>
      </c>
      <c r="AE80" s="29">
        <f t="shared" si="35"/>
        <v>1</v>
      </c>
      <c r="AF80" s="29">
        <f t="shared" si="36"/>
        <v>1</v>
      </c>
      <c r="AG80" s="29">
        <f t="shared" si="37"/>
        <v>1</v>
      </c>
      <c r="AH80" s="29">
        <f t="shared" si="38"/>
        <v>0</v>
      </c>
      <c r="AI80" s="29">
        <f t="shared" si="39"/>
        <v>0</v>
      </c>
      <c r="AJ80" s="29">
        <f t="shared" si="40"/>
        <v>0</v>
      </c>
      <c r="AK80" s="29">
        <f t="shared" si="41"/>
        <v>0</v>
      </c>
      <c r="AL80" s="29">
        <f t="shared" si="42"/>
        <v>0</v>
      </c>
      <c r="AM80" s="29">
        <f t="shared" si="43"/>
        <v>0</v>
      </c>
      <c r="AN80" s="29">
        <f t="shared" si="44"/>
        <v>11</v>
      </c>
      <c r="AO80" s="29">
        <f t="shared" si="45"/>
        <v>0</v>
      </c>
    </row>
    <row r="81" spans="1:41" ht="28.5" customHeight="1" x14ac:dyDescent="0.25">
      <c r="A81" s="31">
        <v>77</v>
      </c>
      <c r="B81" s="36"/>
      <c r="C81" s="30" t="str">
        <f t="shared" si="25"/>
        <v/>
      </c>
      <c r="D81" s="4" t="str">
        <f>IF(LEN(PhieuBauCu!$C$3) &gt;0, IF(OR(LEN($B81)=0,LEN(D$1)=0),"",IF(OR($B81=0,$AN81&gt;PhieuBauCu!$C$20),0,IF(SUBSTITUTE(LOWER($B81),D$1,",")=LOWER($B81),1,0))),"")</f>
        <v/>
      </c>
      <c r="E81" s="4" t="str">
        <f>IF(LEN(PhieuBauCu!$C$3) &gt;0, IF(OR(LEN($B81)=0,LEN(E$1)=0),"",IF(OR($B81=0,$AN81&gt;PhieuBauCu!$C$20),0,IF(SUBSTITUTE(LOWER($B81),E$1,",")=LOWER($B81),1,0))),"")</f>
        <v/>
      </c>
      <c r="F81" s="4" t="str">
        <f>IF(LEN(PhieuBauCu!$C$3) &gt;0,  IF(OR(LEN($B81)=0,LEN(F$1)=0),"",IF(OR($B81=0,$AN81&gt;PhieuBauCu!$C$20),0,IF(SUBSTITUTE(LOWER($B81),F$1,",")=LOWER($B81),1,0))),"")</f>
        <v/>
      </c>
      <c r="G81" s="4" t="str">
        <f>IF(LEN(PhieuBauCu!$C$3) &gt;0,  IF(OR(LEN($B81)=0,LEN(G$1)=0),"",IF(OR($B81=0,$AN81&gt;PhieuBauCu!$C$20),0,IF(SUBSTITUTE(LOWER($B81),G$1,",")=LOWER($B81),1,0))),"")</f>
        <v/>
      </c>
      <c r="H81" s="4" t="str">
        <f>IF(LEN(PhieuBauCu!$C$3) &gt;0,  IF(OR(LEN($B81)=0,LEN(H$1)=0),"",IF(OR($B81=0,$AN81&gt;PhieuBauCu!$C$20),0,IF(SUBSTITUTE(LOWER($B81),H$1,",")=LOWER($B81),1,0))),"")</f>
        <v/>
      </c>
      <c r="I81" s="4" t="str">
        <f>IF(LEN(PhieuBauCu!$C$3) &gt;0,  IF(OR(LEN($B81)=0,LEN(I$1)=0),"",IF(OR($B81=0,$AN81&gt;PhieuBauCu!$C$20),0,IF(SUBSTITUTE(LOWER($B81),I$1,",")=LOWER($B81),1,0))),"")</f>
        <v/>
      </c>
      <c r="J81" s="4" t="str">
        <f>IF(LEN(PhieuBauCu!$C$3) &gt;0, IF(OR(LEN($B81)=0,LEN(J$1)=0),"",IF(OR($B81=0,$AN81&gt;PhieuBauCu!$C$20),0,IF(SUBSTITUTE(LOWER($B81),J$1,",")=LOWER($B81),1,0))),"")</f>
        <v/>
      </c>
      <c r="K81" s="4" t="str">
        <f>IF(LEN(PhieuBauCu!$C$3) &gt;0, IF(OR(LEN($B81)=0,LEN(K$1)=0),"",IF(OR($B81=0,$AN81&gt;PhieuBauCu!$C$20),0,IF(SUBSTITUTE(LOWER($B81),K$1,",")=LOWER($B81),1,0))),"")</f>
        <v/>
      </c>
      <c r="L81" s="4" t="str">
        <f>IF(LEN(PhieuBauCu!$C$3) &gt;0, IF(OR(LEN($B81)=0,LEN(L$1)=0),"",IF(OR($B81=0,$AN81&gt;PhieuBauCu!$C$20),0,IF(SUBSTITUTE(LOWER($B81),L$1,",")=LOWER($B81),1,0))),"")</f>
        <v/>
      </c>
      <c r="M81" s="4" t="str">
        <f>IF(LEN(PhieuBauCu!$C$3) &gt;0,  IF(OR(LEN($B81)=0,LEN(M$1)=0),"",IF(OR($B81=0,$AN81&gt;PhieuBauCu!$C$20),0,IF(SUBSTITUTE(LOWER($B81),M$1,",")=LOWER($B81),1,0))),"")</f>
        <v/>
      </c>
      <c r="N81" s="4" t="str">
        <f>IF(LEN(PhieuBauCu!$C$3) &gt;0,  IF(OR(LEN($B81)=0,LEN(N$1)=0),"",IF(OR($B81=0,$AN81&gt;PhieuBauCu!$C$20),0,IF(SUBSTITUTE(LOWER($B81),N$1,",")=LOWER($B81),1,0))),"")</f>
        <v/>
      </c>
      <c r="O81" s="4" t="str">
        <f>IF(LEN(PhieuBauCu!$C$3) &gt;0,  IF(OR(LEN($B81)=0,LEN(O$1)=0),"",IF(OR($B81=0,$AN81&gt;PhieuBauCu!$C$20),0,IF(SUBSTITUTE(LOWER($B81),O$1,",")=LOWER($B81),1,0))),"")</f>
        <v/>
      </c>
      <c r="P81" s="4" t="str">
        <f>IF(LEN(PhieuBauCu!$C$3) &gt;0,  IF(OR(LEN($B81)=0,LEN(P$1)=0),"",IF(OR($B81=0,$AN81&gt;PhieuBauCu!$C$20),0,IF(SUBSTITUTE(LOWER($B81),P$1,",")=LOWER($B81),1,0))),"")</f>
        <v/>
      </c>
      <c r="Q81" s="4" t="str">
        <f>IF(LEN(PhieuBauCu!$C$3) &gt;0,  IF(OR(LEN($B81)=0,LEN(Q$1)=0),"",IF(OR($B81=0,$AN81&gt;PhieuBauCu!$C$20),0,IF(SUBSTITUTE(LOWER($B81),Q$1,",")=LOWER($B81),1,0))),"")</f>
        <v/>
      </c>
      <c r="R81" s="4" t="str">
        <f>IF(LEN(PhieuBauCu!$C$3) &gt;0,  IF(OR(LEN($B81)=0,LEN(R$1)=0),"",IF(OR($B81=0,$AN81&gt;PhieuBauCu!$C$20),0,IF(SUBSTITUTE(LOWER($B81),R$1,",")=LOWER($B81),1,0))),"")</f>
        <v/>
      </c>
      <c r="S81" s="4" t="str">
        <f>IF(LEN(PhieuBauCu!$C$3) &gt;0,  IF(OR(LEN($B81)=0,LEN(S$1)=0),"",IF(OR($B81=0,$AN81&gt;PhieuBauCu!$C$20),0,IF(SUBSTITUTE(LOWER($B81),S$1,",")=LOWER($B81),1,0))),"")</f>
        <v/>
      </c>
      <c r="T81" s="4" t="str">
        <f>IF(LEN(PhieuBauCu!$C$3) &gt;0,  IF(OR(LEN($B81)=0,LEN(T$1)=0),"",IF(OR($B81=0,$AN81&gt;PhieuBauCu!$C$20),0,IF(SUBSTITUTE(LOWER($B81),T$1,",")=LOWER($B81),1,0))),"")</f>
        <v/>
      </c>
      <c r="U81" s="10">
        <f t="shared" si="26"/>
        <v>0</v>
      </c>
      <c r="V81" s="29">
        <f>IF(B81=0,0,IF(AND(LEN(B81&gt;0),U81&gt;=1, U81&lt;=PhieuBauCu!$C$20),1,0))</f>
        <v>0</v>
      </c>
      <c r="W81" s="29">
        <f t="shared" si="27"/>
        <v>1</v>
      </c>
      <c r="X81" s="29">
        <f t="shared" si="28"/>
        <v>1</v>
      </c>
      <c r="Y81" s="29">
        <f t="shared" si="29"/>
        <v>1</v>
      </c>
      <c r="Z81" s="29">
        <f t="shared" si="30"/>
        <v>1</v>
      </c>
      <c r="AA81" s="29">
        <f t="shared" si="31"/>
        <v>1</v>
      </c>
      <c r="AB81" s="29">
        <f t="shared" si="32"/>
        <v>1</v>
      </c>
      <c r="AC81" s="29">
        <f t="shared" si="33"/>
        <v>1</v>
      </c>
      <c r="AD81" s="29">
        <f t="shared" si="34"/>
        <v>1</v>
      </c>
      <c r="AE81" s="29">
        <f t="shared" si="35"/>
        <v>1</v>
      </c>
      <c r="AF81" s="29">
        <f t="shared" si="36"/>
        <v>1</v>
      </c>
      <c r="AG81" s="29">
        <f t="shared" si="37"/>
        <v>1</v>
      </c>
      <c r="AH81" s="29">
        <f t="shared" si="38"/>
        <v>0</v>
      </c>
      <c r="AI81" s="29">
        <f t="shared" si="39"/>
        <v>0</v>
      </c>
      <c r="AJ81" s="29">
        <f t="shared" si="40"/>
        <v>0</v>
      </c>
      <c r="AK81" s="29">
        <f t="shared" si="41"/>
        <v>0</v>
      </c>
      <c r="AL81" s="29">
        <f t="shared" si="42"/>
        <v>0</v>
      </c>
      <c r="AM81" s="29">
        <f t="shared" si="43"/>
        <v>0</v>
      </c>
      <c r="AN81" s="29">
        <f t="shared" si="44"/>
        <v>11</v>
      </c>
      <c r="AO81" s="29">
        <f t="shared" si="45"/>
        <v>0</v>
      </c>
    </row>
    <row r="82" spans="1:41" ht="28.5" customHeight="1" x14ac:dyDescent="0.25">
      <c r="A82" s="31">
        <v>78</v>
      </c>
      <c r="B82" s="36"/>
      <c r="C82" s="30" t="str">
        <f t="shared" si="25"/>
        <v/>
      </c>
      <c r="D82" s="4" t="str">
        <f>IF(LEN(PhieuBauCu!$C$3) &gt;0, IF(OR(LEN($B82)=0,LEN(D$1)=0),"",IF(OR($B82=0,$AN82&gt;PhieuBauCu!$C$20),0,IF(SUBSTITUTE(LOWER($B82),D$1,",")=LOWER($B82),1,0))),"")</f>
        <v/>
      </c>
      <c r="E82" s="4" t="str">
        <f>IF(LEN(PhieuBauCu!$C$3) &gt;0, IF(OR(LEN($B82)=0,LEN(E$1)=0),"",IF(OR($B82=0,$AN82&gt;PhieuBauCu!$C$20),0,IF(SUBSTITUTE(LOWER($B82),E$1,",")=LOWER($B82),1,0))),"")</f>
        <v/>
      </c>
      <c r="F82" s="4" t="str">
        <f>IF(LEN(PhieuBauCu!$C$3) &gt;0,  IF(OR(LEN($B82)=0,LEN(F$1)=0),"",IF(OR($B82=0,$AN82&gt;PhieuBauCu!$C$20),0,IF(SUBSTITUTE(LOWER($B82),F$1,",")=LOWER($B82),1,0))),"")</f>
        <v/>
      </c>
      <c r="G82" s="4" t="str">
        <f>IF(LEN(PhieuBauCu!$C$3) &gt;0,  IF(OR(LEN($B82)=0,LEN(G$1)=0),"",IF(OR($B82=0,$AN82&gt;PhieuBauCu!$C$20),0,IF(SUBSTITUTE(LOWER($B82),G$1,",")=LOWER($B82),1,0))),"")</f>
        <v/>
      </c>
      <c r="H82" s="4" t="str">
        <f>IF(LEN(PhieuBauCu!$C$3) &gt;0,  IF(OR(LEN($B82)=0,LEN(H$1)=0),"",IF(OR($B82=0,$AN82&gt;PhieuBauCu!$C$20),0,IF(SUBSTITUTE(LOWER($B82),H$1,",")=LOWER($B82),1,0))),"")</f>
        <v/>
      </c>
      <c r="I82" s="4" t="str">
        <f>IF(LEN(PhieuBauCu!$C$3) &gt;0,  IF(OR(LEN($B82)=0,LEN(I$1)=0),"",IF(OR($B82=0,$AN82&gt;PhieuBauCu!$C$20),0,IF(SUBSTITUTE(LOWER($B82),I$1,",")=LOWER($B82),1,0))),"")</f>
        <v/>
      </c>
      <c r="J82" s="4" t="str">
        <f>IF(LEN(PhieuBauCu!$C$3) &gt;0, IF(OR(LEN($B82)=0,LEN(J$1)=0),"",IF(OR($B82=0,$AN82&gt;PhieuBauCu!$C$20),0,IF(SUBSTITUTE(LOWER($B82),J$1,",")=LOWER($B82),1,0))),"")</f>
        <v/>
      </c>
      <c r="K82" s="4" t="str">
        <f>IF(LEN(PhieuBauCu!$C$3) &gt;0, IF(OR(LEN($B82)=0,LEN(K$1)=0),"",IF(OR($B82=0,$AN82&gt;PhieuBauCu!$C$20),0,IF(SUBSTITUTE(LOWER($B82),K$1,",")=LOWER($B82),1,0))),"")</f>
        <v/>
      </c>
      <c r="L82" s="4" t="str">
        <f>IF(LEN(PhieuBauCu!$C$3) &gt;0, IF(OR(LEN($B82)=0,LEN(L$1)=0),"",IF(OR($B82=0,$AN82&gt;PhieuBauCu!$C$20),0,IF(SUBSTITUTE(LOWER($B82),L$1,",")=LOWER($B82),1,0))),"")</f>
        <v/>
      </c>
      <c r="M82" s="4" t="str">
        <f>IF(LEN(PhieuBauCu!$C$3) &gt;0,  IF(OR(LEN($B82)=0,LEN(M$1)=0),"",IF(OR($B82=0,$AN82&gt;PhieuBauCu!$C$20),0,IF(SUBSTITUTE(LOWER($B82),M$1,",")=LOWER($B82),1,0))),"")</f>
        <v/>
      </c>
      <c r="N82" s="4" t="str">
        <f>IF(LEN(PhieuBauCu!$C$3) &gt;0,  IF(OR(LEN($B82)=0,LEN(N$1)=0),"",IF(OR($B82=0,$AN82&gt;PhieuBauCu!$C$20),0,IF(SUBSTITUTE(LOWER($B82),N$1,",")=LOWER($B82),1,0))),"")</f>
        <v/>
      </c>
      <c r="O82" s="4" t="str">
        <f>IF(LEN(PhieuBauCu!$C$3) &gt;0,  IF(OR(LEN($B82)=0,LEN(O$1)=0),"",IF(OR($B82=0,$AN82&gt;PhieuBauCu!$C$20),0,IF(SUBSTITUTE(LOWER($B82),O$1,",")=LOWER($B82),1,0))),"")</f>
        <v/>
      </c>
      <c r="P82" s="4" t="str">
        <f>IF(LEN(PhieuBauCu!$C$3) &gt;0,  IF(OR(LEN($B82)=0,LEN(P$1)=0),"",IF(OR($B82=0,$AN82&gt;PhieuBauCu!$C$20),0,IF(SUBSTITUTE(LOWER($B82),P$1,",")=LOWER($B82),1,0))),"")</f>
        <v/>
      </c>
      <c r="Q82" s="4" t="str">
        <f>IF(LEN(PhieuBauCu!$C$3) &gt;0,  IF(OR(LEN($B82)=0,LEN(Q$1)=0),"",IF(OR($B82=0,$AN82&gt;PhieuBauCu!$C$20),0,IF(SUBSTITUTE(LOWER($B82),Q$1,",")=LOWER($B82),1,0))),"")</f>
        <v/>
      </c>
      <c r="R82" s="4" t="str">
        <f>IF(LEN(PhieuBauCu!$C$3) &gt;0,  IF(OR(LEN($B82)=0,LEN(R$1)=0),"",IF(OR($B82=0,$AN82&gt;PhieuBauCu!$C$20),0,IF(SUBSTITUTE(LOWER($B82),R$1,",")=LOWER($B82),1,0))),"")</f>
        <v/>
      </c>
      <c r="S82" s="4" t="str">
        <f>IF(LEN(PhieuBauCu!$C$3) &gt;0,  IF(OR(LEN($B82)=0,LEN(S$1)=0),"",IF(OR($B82=0,$AN82&gt;PhieuBauCu!$C$20),0,IF(SUBSTITUTE(LOWER($B82),S$1,",")=LOWER($B82),1,0))),"")</f>
        <v/>
      </c>
      <c r="T82" s="4" t="str">
        <f>IF(LEN(PhieuBauCu!$C$3) &gt;0,  IF(OR(LEN($B82)=0,LEN(T$1)=0),"",IF(OR($B82=0,$AN82&gt;PhieuBauCu!$C$20),0,IF(SUBSTITUTE(LOWER($B82),T$1,",")=LOWER($B82),1,0))),"")</f>
        <v/>
      </c>
      <c r="U82" s="10">
        <f t="shared" si="26"/>
        <v>0</v>
      </c>
      <c r="V82" s="29">
        <f>IF(B82=0,0,IF(AND(LEN(B82&gt;0),U82&gt;=1, U82&lt;=PhieuBauCu!$C$20),1,0))</f>
        <v>0</v>
      </c>
      <c r="W82" s="29">
        <f t="shared" si="27"/>
        <v>1</v>
      </c>
      <c r="X82" s="29">
        <f t="shared" si="28"/>
        <v>1</v>
      </c>
      <c r="Y82" s="29">
        <f t="shared" si="29"/>
        <v>1</v>
      </c>
      <c r="Z82" s="29">
        <f t="shared" si="30"/>
        <v>1</v>
      </c>
      <c r="AA82" s="29">
        <f t="shared" si="31"/>
        <v>1</v>
      </c>
      <c r="AB82" s="29">
        <f t="shared" si="32"/>
        <v>1</v>
      </c>
      <c r="AC82" s="29">
        <f t="shared" si="33"/>
        <v>1</v>
      </c>
      <c r="AD82" s="29">
        <f t="shared" si="34"/>
        <v>1</v>
      </c>
      <c r="AE82" s="29">
        <f t="shared" si="35"/>
        <v>1</v>
      </c>
      <c r="AF82" s="29">
        <f t="shared" si="36"/>
        <v>1</v>
      </c>
      <c r="AG82" s="29">
        <f t="shared" si="37"/>
        <v>1</v>
      </c>
      <c r="AH82" s="29">
        <f t="shared" si="38"/>
        <v>0</v>
      </c>
      <c r="AI82" s="29">
        <f t="shared" si="39"/>
        <v>0</v>
      </c>
      <c r="AJ82" s="29">
        <f t="shared" si="40"/>
        <v>0</v>
      </c>
      <c r="AK82" s="29">
        <f t="shared" si="41"/>
        <v>0</v>
      </c>
      <c r="AL82" s="29">
        <f t="shared" si="42"/>
        <v>0</v>
      </c>
      <c r="AM82" s="29">
        <f t="shared" si="43"/>
        <v>0</v>
      </c>
      <c r="AN82" s="29">
        <f t="shared" si="44"/>
        <v>11</v>
      </c>
      <c r="AO82" s="29">
        <f t="shared" si="45"/>
        <v>0</v>
      </c>
    </row>
    <row r="83" spans="1:41" ht="28.5" customHeight="1" x14ac:dyDescent="0.25">
      <c r="A83" s="31">
        <v>79</v>
      </c>
      <c r="B83" s="36"/>
      <c r="C83" s="30" t="str">
        <f t="shared" si="25"/>
        <v/>
      </c>
      <c r="D83" s="4" t="str">
        <f>IF(LEN(PhieuBauCu!$C$3) &gt;0, IF(OR(LEN($B83)=0,LEN(D$1)=0),"",IF(OR($B83=0,$AN83&gt;PhieuBauCu!$C$20),0,IF(SUBSTITUTE(LOWER($B83),D$1,",")=LOWER($B83),1,0))),"")</f>
        <v/>
      </c>
      <c r="E83" s="4" t="str">
        <f>IF(LEN(PhieuBauCu!$C$3) &gt;0, IF(OR(LEN($B83)=0,LEN(E$1)=0),"",IF(OR($B83=0,$AN83&gt;PhieuBauCu!$C$20),0,IF(SUBSTITUTE(LOWER($B83),E$1,",")=LOWER($B83),1,0))),"")</f>
        <v/>
      </c>
      <c r="F83" s="4" t="str">
        <f>IF(LEN(PhieuBauCu!$C$3) &gt;0,  IF(OR(LEN($B83)=0,LEN(F$1)=0),"",IF(OR($B83=0,$AN83&gt;PhieuBauCu!$C$20),0,IF(SUBSTITUTE(LOWER($B83),F$1,",")=LOWER($B83),1,0))),"")</f>
        <v/>
      </c>
      <c r="G83" s="4" t="str">
        <f>IF(LEN(PhieuBauCu!$C$3) &gt;0,  IF(OR(LEN($B83)=0,LEN(G$1)=0),"",IF(OR($B83=0,$AN83&gt;PhieuBauCu!$C$20),0,IF(SUBSTITUTE(LOWER($B83),G$1,",")=LOWER($B83),1,0))),"")</f>
        <v/>
      </c>
      <c r="H83" s="4" t="str">
        <f>IF(LEN(PhieuBauCu!$C$3) &gt;0,  IF(OR(LEN($B83)=0,LEN(H$1)=0),"",IF(OR($B83=0,$AN83&gt;PhieuBauCu!$C$20),0,IF(SUBSTITUTE(LOWER($B83),H$1,",")=LOWER($B83),1,0))),"")</f>
        <v/>
      </c>
      <c r="I83" s="4" t="str">
        <f>IF(LEN(PhieuBauCu!$C$3) &gt;0,  IF(OR(LEN($B83)=0,LEN(I$1)=0),"",IF(OR($B83=0,$AN83&gt;PhieuBauCu!$C$20),0,IF(SUBSTITUTE(LOWER($B83),I$1,",")=LOWER($B83),1,0))),"")</f>
        <v/>
      </c>
      <c r="J83" s="4" t="str">
        <f>IF(LEN(PhieuBauCu!$C$3) &gt;0, IF(OR(LEN($B83)=0,LEN(J$1)=0),"",IF(OR($B83=0,$AN83&gt;PhieuBauCu!$C$20),0,IF(SUBSTITUTE(LOWER($B83),J$1,",")=LOWER($B83),1,0))),"")</f>
        <v/>
      </c>
      <c r="K83" s="4" t="str">
        <f>IF(LEN(PhieuBauCu!$C$3) &gt;0, IF(OR(LEN($B83)=0,LEN(K$1)=0),"",IF(OR($B83=0,$AN83&gt;PhieuBauCu!$C$20),0,IF(SUBSTITUTE(LOWER($B83),K$1,",")=LOWER($B83),1,0))),"")</f>
        <v/>
      </c>
      <c r="L83" s="4" t="str">
        <f>IF(LEN(PhieuBauCu!$C$3) &gt;0, IF(OR(LEN($B83)=0,LEN(L$1)=0),"",IF(OR($B83=0,$AN83&gt;PhieuBauCu!$C$20),0,IF(SUBSTITUTE(LOWER($B83),L$1,",")=LOWER($B83),1,0))),"")</f>
        <v/>
      </c>
      <c r="M83" s="4" t="str">
        <f>IF(LEN(PhieuBauCu!$C$3) &gt;0,  IF(OR(LEN($B83)=0,LEN(M$1)=0),"",IF(OR($B83=0,$AN83&gt;PhieuBauCu!$C$20),0,IF(SUBSTITUTE(LOWER($B83),M$1,",")=LOWER($B83),1,0))),"")</f>
        <v/>
      </c>
      <c r="N83" s="4" t="str">
        <f>IF(LEN(PhieuBauCu!$C$3) &gt;0,  IF(OR(LEN($B83)=0,LEN(N$1)=0),"",IF(OR($B83=0,$AN83&gt;PhieuBauCu!$C$20),0,IF(SUBSTITUTE(LOWER($B83),N$1,",")=LOWER($B83),1,0))),"")</f>
        <v/>
      </c>
      <c r="O83" s="4" t="str">
        <f>IF(LEN(PhieuBauCu!$C$3) &gt;0,  IF(OR(LEN($B83)=0,LEN(O$1)=0),"",IF(OR($B83=0,$AN83&gt;PhieuBauCu!$C$20),0,IF(SUBSTITUTE(LOWER($B83),O$1,",")=LOWER($B83),1,0))),"")</f>
        <v/>
      </c>
      <c r="P83" s="4" t="str">
        <f>IF(LEN(PhieuBauCu!$C$3) &gt;0,  IF(OR(LEN($B83)=0,LEN(P$1)=0),"",IF(OR($B83=0,$AN83&gt;PhieuBauCu!$C$20),0,IF(SUBSTITUTE(LOWER($B83),P$1,",")=LOWER($B83),1,0))),"")</f>
        <v/>
      </c>
      <c r="Q83" s="4" t="str">
        <f>IF(LEN(PhieuBauCu!$C$3) &gt;0,  IF(OR(LEN($B83)=0,LEN(Q$1)=0),"",IF(OR($B83=0,$AN83&gt;PhieuBauCu!$C$20),0,IF(SUBSTITUTE(LOWER($B83),Q$1,",")=LOWER($B83),1,0))),"")</f>
        <v/>
      </c>
      <c r="R83" s="4" t="str">
        <f>IF(LEN(PhieuBauCu!$C$3) &gt;0,  IF(OR(LEN($B83)=0,LEN(R$1)=0),"",IF(OR($B83=0,$AN83&gt;PhieuBauCu!$C$20),0,IF(SUBSTITUTE(LOWER($B83),R$1,",")=LOWER($B83),1,0))),"")</f>
        <v/>
      </c>
      <c r="S83" s="4" t="str">
        <f>IF(LEN(PhieuBauCu!$C$3) &gt;0,  IF(OR(LEN($B83)=0,LEN(S$1)=0),"",IF(OR($B83=0,$AN83&gt;PhieuBauCu!$C$20),0,IF(SUBSTITUTE(LOWER($B83),S$1,",")=LOWER($B83),1,0))),"")</f>
        <v/>
      </c>
      <c r="T83" s="4" t="str">
        <f>IF(LEN(PhieuBauCu!$C$3) &gt;0,  IF(OR(LEN($B83)=0,LEN(T$1)=0),"",IF(OR($B83=0,$AN83&gt;PhieuBauCu!$C$20),0,IF(SUBSTITUTE(LOWER($B83),T$1,",")=LOWER($B83),1,0))),"")</f>
        <v/>
      </c>
      <c r="U83" s="10">
        <f t="shared" si="26"/>
        <v>0</v>
      </c>
      <c r="V83" s="29">
        <f>IF(B83=0,0,IF(AND(LEN(B83&gt;0),U83&gt;=1, U83&lt;=PhieuBauCu!$C$20),1,0))</f>
        <v>0</v>
      </c>
      <c r="W83" s="29">
        <f t="shared" si="27"/>
        <v>1</v>
      </c>
      <c r="X83" s="29">
        <f t="shared" si="28"/>
        <v>1</v>
      </c>
      <c r="Y83" s="29">
        <f t="shared" si="29"/>
        <v>1</v>
      </c>
      <c r="Z83" s="29">
        <f t="shared" si="30"/>
        <v>1</v>
      </c>
      <c r="AA83" s="29">
        <f t="shared" si="31"/>
        <v>1</v>
      </c>
      <c r="AB83" s="29">
        <f t="shared" si="32"/>
        <v>1</v>
      </c>
      <c r="AC83" s="29">
        <f t="shared" si="33"/>
        <v>1</v>
      </c>
      <c r="AD83" s="29">
        <f t="shared" si="34"/>
        <v>1</v>
      </c>
      <c r="AE83" s="29">
        <f t="shared" si="35"/>
        <v>1</v>
      </c>
      <c r="AF83" s="29">
        <f t="shared" si="36"/>
        <v>1</v>
      </c>
      <c r="AG83" s="29">
        <f t="shared" si="37"/>
        <v>1</v>
      </c>
      <c r="AH83" s="29">
        <f t="shared" si="38"/>
        <v>0</v>
      </c>
      <c r="AI83" s="29">
        <f t="shared" si="39"/>
        <v>0</v>
      </c>
      <c r="AJ83" s="29">
        <f t="shared" si="40"/>
        <v>0</v>
      </c>
      <c r="AK83" s="29">
        <f t="shared" si="41"/>
        <v>0</v>
      </c>
      <c r="AL83" s="29">
        <f t="shared" si="42"/>
        <v>0</v>
      </c>
      <c r="AM83" s="29">
        <f t="shared" si="43"/>
        <v>0</v>
      </c>
      <c r="AN83" s="29">
        <f t="shared" si="44"/>
        <v>11</v>
      </c>
      <c r="AO83" s="29">
        <f t="shared" si="45"/>
        <v>0</v>
      </c>
    </row>
    <row r="84" spans="1:41" ht="28.5" customHeight="1" x14ac:dyDescent="0.25">
      <c r="A84" s="31">
        <v>80</v>
      </c>
      <c r="B84" s="36"/>
      <c r="C84" s="30" t="str">
        <f t="shared" si="25"/>
        <v/>
      </c>
      <c r="D84" s="4" t="str">
        <f>IF(LEN(PhieuBauCu!$C$3) &gt;0, IF(OR(LEN($B84)=0,LEN(D$1)=0),"",IF(OR($B84=0,$AN84&gt;PhieuBauCu!$C$20),0,IF(SUBSTITUTE(LOWER($B84),D$1,",")=LOWER($B84),1,0))),"")</f>
        <v/>
      </c>
      <c r="E84" s="4" t="str">
        <f>IF(LEN(PhieuBauCu!$C$3) &gt;0, IF(OR(LEN($B84)=0,LEN(E$1)=0),"",IF(OR($B84=0,$AN84&gt;PhieuBauCu!$C$20),0,IF(SUBSTITUTE(LOWER($B84),E$1,",")=LOWER($B84),1,0))),"")</f>
        <v/>
      </c>
      <c r="F84" s="4" t="str">
        <f>IF(LEN(PhieuBauCu!$C$3) &gt;0,  IF(OR(LEN($B84)=0,LEN(F$1)=0),"",IF(OR($B84=0,$AN84&gt;PhieuBauCu!$C$20),0,IF(SUBSTITUTE(LOWER($B84),F$1,",")=LOWER($B84),1,0))),"")</f>
        <v/>
      </c>
      <c r="G84" s="4" t="str">
        <f>IF(LEN(PhieuBauCu!$C$3) &gt;0,  IF(OR(LEN($B84)=0,LEN(G$1)=0),"",IF(OR($B84=0,$AN84&gt;PhieuBauCu!$C$20),0,IF(SUBSTITUTE(LOWER($B84),G$1,",")=LOWER($B84),1,0))),"")</f>
        <v/>
      </c>
      <c r="H84" s="4" t="str">
        <f>IF(LEN(PhieuBauCu!$C$3) &gt;0,  IF(OR(LEN($B84)=0,LEN(H$1)=0),"",IF(OR($B84=0,$AN84&gt;PhieuBauCu!$C$20),0,IF(SUBSTITUTE(LOWER($B84),H$1,",")=LOWER($B84),1,0))),"")</f>
        <v/>
      </c>
      <c r="I84" s="4" t="str">
        <f>IF(LEN(PhieuBauCu!$C$3) &gt;0,  IF(OR(LEN($B84)=0,LEN(I$1)=0),"",IF(OR($B84=0,$AN84&gt;PhieuBauCu!$C$20),0,IF(SUBSTITUTE(LOWER($B84),I$1,",")=LOWER($B84),1,0))),"")</f>
        <v/>
      </c>
      <c r="J84" s="4" t="str">
        <f>IF(LEN(PhieuBauCu!$C$3) &gt;0, IF(OR(LEN($B84)=0,LEN(J$1)=0),"",IF(OR($B84=0,$AN84&gt;PhieuBauCu!$C$20),0,IF(SUBSTITUTE(LOWER($B84),J$1,",")=LOWER($B84),1,0))),"")</f>
        <v/>
      </c>
      <c r="K84" s="4" t="str">
        <f>IF(LEN(PhieuBauCu!$C$3) &gt;0, IF(OR(LEN($B84)=0,LEN(K$1)=0),"",IF(OR($B84=0,$AN84&gt;PhieuBauCu!$C$20),0,IF(SUBSTITUTE(LOWER($B84),K$1,",")=LOWER($B84),1,0))),"")</f>
        <v/>
      </c>
      <c r="L84" s="4" t="str">
        <f>IF(LEN(PhieuBauCu!$C$3) &gt;0, IF(OR(LEN($B84)=0,LEN(L$1)=0),"",IF(OR($B84=0,$AN84&gt;PhieuBauCu!$C$20),0,IF(SUBSTITUTE(LOWER($B84),L$1,",")=LOWER($B84),1,0))),"")</f>
        <v/>
      </c>
      <c r="M84" s="4" t="str">
        <f>IF(LEN(PhieuBauCu!$C$3) &gt;0,  IF(OR(LEN($B84)=0,LEN(M$1)=0),"",IF(OR($B84=0,$AN84&gt;PhieuBauCu!$C$20),0,IF(SUBSTITUTE(LOWER($B84),M$1,",")=LOWER($B84),1,0))),"")</f>
        <v/>
      </c>
      <c r="N84" s="4" t="str">
        <f>IF(LEN(PhieuBauCu!$C$3) &gt;0,  IF(OR(LEN($B84)=0,LEN(N$1)=0),"",IF(OR($B84=0,$AN84&gt;PhieuBauCu!$C$20),0,IF(SUBSTITUTE(LOWER($B84),N$1,",")=LOWER($B84),1,0))),"")</f>
        <v/>
      </c>
      <c r="O84" s="4" t="str">
        <f>IF(LEN(PhieuBauCu!$C$3) &gt;0,  IF(OR(LEN($B84)=0,LEN(O$1)=0),"",IF(OR($B84=0,$AN84&gt;PhieuBauCu!$C$20),0,IF(SUBSTITUTE(LOWER($B84),O$1,",")=LOWER($B84),1,0))),"")</f>
        <v/>
      </c>
      <c r="P84" s="4" t="str">
        <f>IF(LEN(PhieuBauCu!$C$3) &gt;0,  IF(OR(LEN($B84)=0,LEN(P$1)=0),"",IF(OR($B84=0,$AN84&gt;PhieuBauCu!$C$20),0,IF(SUBSTITUTE(LOWER($B84),P$1,",")=LOWER($B84),1,0))),"")</f>
        <v/>
      </c>
      <c r="Q84" s="4" t="str">
        <f>IF(LEN(PhieuBauCu!$C$3) &gt;0,  IF(OR(LEN($B84)=0,LEN(Q$1)=0),"",IF(OR($B84=0,$AN84&gt;PhieuBauCu!$C$20),0,IF(SUBSTITUTE(LOWER($B84),Q$1,",")=LOWER($B84),1,0))),"")</f>
        <v/>
      </c>
      <c r="R84" s="4" t="str">
        <f>IF(LEN(PhieuBauCu!$C$3) &gt;0,  IF(OR(LEN($B84)=0,LEN(R$1)=0),"",IF(OR($B84=0,$AN84&gt;PhieuBauCu!$C$20),0,IF(SUBSTITUTE(LOWER($B84),R$1,",")=LOWER($B84),1,0))),"")</f>
        <v/>
      </c>
      <c r="S84" s="4" t="str">
        <f>IF(LEN(PhieuBauCu!$C$3) &gt;0,  IF(OR(LEN($B84)=0,LEN(S$1)=0),"",IF(OR($B84=0,$AN84&gt;PhieuBauCu!$C$20),0,IF(SUBSTITUTE(LOWER($B84),S$1,",")=LOWER($B84),1,0))),"")</f>
        <v/>
      </c>
      <c r="T84" s="4" t="str">
        <f>IF(LEN(PhieuBauCu!$C$3) &gt;0,  IF(OR(LEN($B84)=0,LEN(T$1)=0),"",IF(OR($B84=0,$AN84&gt;PhieuBauCu!$C$20),0,IF(SUBSTITUTE(LOWER($B84),T$1,",")=LOWER($B84),1,0))),"")</f>
        <v/>
      </c>
      <c r="U84" s="10">
        <f t="shared" si="26"/>
        <v>0</v>
      </c>
      <c r="V84" s="29">
        <f>IF(B84=0,0,IF(AND(LEN(B84&gt;0),U84&gt;=1, U84&lt;=PhieuBauCu!$C$20),1,0))</f>
        <v>0</v>
      </c>
      <c r="W84" s="29">
        <f t="shared" si="27"/>
        <v>1</v>
      </c>
      <c r="X84" s="29">
        <f t="shared" si="28"/>
        <v>1</v>
      </c>
      <c r="Y84" s="29">
        <f t="shared" si="29"/>
        <v>1</v>
      </c>
      <c r="Z84" s="29">
        <f t="shared" si="30"/>
        <v>1</v>
      </c>
      <c r="AA84" s="29">
        <f t="shared" si="31"/>
        <v>1</v>
      </c>
      <c r="AB84" s="29">
        <f t="shared" si="32"/>
        <v>1</v>
      </c>
      <c r="AC84" s="29">
        <f t="shared" si="33"/>
        <v>1</v>
      </c>
      <c r="AD84" s="29">
        <f t="shared" si="34"/>
        <v>1</v>
      </c>
      <c r="AE84" s="29">
        <f t="shared" si="35"/>
        <v>1</v>
      </c>
      <c r="AF84" s="29">
        <f t="shared" si="36"/>
        <v>1</v>
      </c>
      <c r="AG84" s="29">
        <f t="shared" si="37"/>
        <v>1</v>
      </c>
      <c r="AH84" s="29">
        <f t="shared" si="38"/>
        <v>0</v>
      </c>
      <c r="AI84" s="29">
        <f t="shared" si="39"/>
        <v>0</v>
      </c>
      <c r="AJ84" s="29">
        <f t="shared" si="40"/>
        <v>0</v>
      </c>
      <c r="AK84" s="29">
        <f t="shared" si="41"/>
        <v>0</v>
      </c>
      <c r="AL84" s="29">
        <f t="shared" si="42"/>
        <v>0</v>
      </c>
      <c r="AM84" s="29">
        <f t="shared" si="43"/>
        <v>0</v>
      </c>
      <c r="AN84" s="29">
        <f t="shared" si="44"/>
        <v>11</v>
      </c>
      <c r="AO84" s="29">
        <f t="shared" si="45"/>
        <v>0</v>
      </c>
    </row>
    <row r="85" spans="1:41" ht="28.5" customHeight="1" x14ac:dyDescent="0.25">
      <c r="A85" s="31">
        <v>81</v>
      </c>
      <c r="B85" s="36"/>
      <c r="C85" s="30" t="str">
        <f t="shared" si="25"/>
        <v/>
      </c>
      <c r="D85" s="4" t="str">
        <f>IF(LEN(PhieuBauCu!$C$3) &gt;0, IF(OR(LEN($B85)=0,LEN(D$1)=0),"",IF(OR($B85=0,$AN85&gt;PhieuBauCu!$C$20),0,IF(SUBSTITUTE(LOWER($B85),D$1,",")=LOWER($B85),1,0))),"")</f>
        <v/>
      </c>
      <c r="E85" s="4" t="str">
        <f>IF(LEN(PhieuBauCu!$C$3) &gt;0, IF(OR(LEN($B85)=0,LEN(E$1)=0),"",IF(OR($B85=0,$AN85&gt;PhieuBauCu!$C$20),0,IF(SUBSTITUTE(LOWER($B85),E$1,",")=LOWER($B85),1,0))),"")</f>
        <v/>
      </c>
      <c r="F85" s="4" t="str">
        <f>IF(LEN(PhieuBauCu!$C$3) &gt;0,  IF(OR(LEN($B85)=0,LEN(F$1)=0),"",IF(OR($B85=0,$AN85&gt;PhieuBauCu!$C$20),0,IF(SUBSTITUTE(LOWER($B85),F$1,",")=LOWER($B85),1,0))),"")</f>
        <v/>
      </c>
      <c r="G85" s="4" t="str">
        <f>IF(LEN(PhieuBauCu!$C$3) &gt;0,  IF(OR(LEN($B85)=0,LEN(G$1)=0),"",IF(OR($B85=0,$AN85&gt;PhieuBauCu!$C$20),0,IF(SUBSTITUTE(LOWER($B85),G$1,",")=LOWER($B85),1,0))),"")</f>
        <v/>
      </c>
      <c r="H85" s="4" t="str">
        <f>IF(LEN(PhieuBauCu!$C$3) &gt;0,  IF(OR(LEN($B85)=0,LEN(H$1)=0),"",IF(OR($B85=0,$AN85&gt;PhieuBauCu!$C$20),0,IF(SUBSTITUTE(LOWER($B85),H$1,",")=LOWER($B85),1,0))),"")</f>
        <v/>
      </c>
      <c r="I85" s="4" t="str">
        <f>IF(LEN(PhieuBauCu!$C$3) &gt;0,  IF(OR(LEN($B85)=0,LEN(I$1)=0),"",IF(OR($B85=0,$AN85&gt;PhieuBauCu!$C$20),0,IF(SUBSTITUTE(LOWER($B85),I$1,",")=LOWER($B85),1,0))),"")</f>
        <v/>
      </c>
      <c r="J85" s="4" t="str">
        <f>IF(LEN(PhieuBauCu!$C$3) &gt;0, IF(OR(LEN($B85)=0,LEN(J$1)=0),"",IF(OR($B85=0,$AN85&gt;PhieuBauCu!$C$20),0,IF(SUBSTITUTE(LOWER($B85),J$1,",")=LOWER($B85),1,0))),"")</f>
        <v/>
      </c>
      <c r="K85" s="4" t="str">
        <f>IF(LEN(PhieuBauCu!$C$3) &gt;0, IF(OR(LEN($B85)=0,LEN(K$1)=0),"",IF(OR($B85=0,$AN85&gt;PhieuBauCu!$C$20),0,IF(SUBSTITUTE(LOWER($B85),K$1,",")=LOWER($B85),1,0))),"")</f>
        <v/>
      </c>
      <c r="L85" s="4" t="str">
        <f>IF(LEN(PhieuBauCu!$C$3) &gt;0, IF(OR(LEN($B85)=0,LEN(L$1)=0),"",IF(OR($B85=0,$AN85&gt;PhieuBauCu!$C$20),0,IF(SUBSTITUTE(LOWER($B85),L$1,",")=LOWER($B85),1,0))),"")</f>
        <v/>
      </c>
      <c r="M85" s="4" t="str">
        <f>IF(LEN(PhieuBauCu!$C$3) &gt;0,  IF(OR(LEN($B85)=0,LEN(M$1)=0),"",IF(OR($B85=0,$AN85&gt;PhieuBauCu!$C$20),0,IF(SUBSTITUTE(LOWER($B85),M$1,",")=LOWER($B85),1,0))),"")</f>
        <v/>
      </c>
      <c r="N85" s="4" t="str">
        <f>IF(LEN(PhieuBauCu!$C$3) &gt;0,  IF(OR(LEN($B85)=0,LEN(N$1)=0),"",IF(OR($B85=0,$AN85&gt;PhieuBauCu!$C$20),0,IF(SUBSTITUTE(LOWER($B85),N$1,",")=LOWER($B85),1,0))),"")</f>
        <v/>
      </c>
      <c r="O85" s="4" t="str">
        <f>IF(LEN(PhieuBauCu!$C$3) &gt;0,  IF(OR(LEN($B85)=0,LEN(O$1)=0),"",IF(OR($B85=0,$AN85&gt;PhieuBauCu!$C$20),0,IF(SUBSTITUTE(LOWER($B85),O$1,",")=LOWER($B85),1,0))),"")</f>
        <v/>
      </c>
      <c r="P85" s="4" t="str">
        <f>IF(LEN(PhieuBauCu!$C$3) &gt;0,  IF(OR(LEN($B85)=0,LEN(P$1)=0),"",IF(OR($B85=0,$AN85&gt;PhieuBauCu!$C$20),0,IF(SUBSTITUTE(LOWER($B85),P$1,",")=LOWER($B85),1,0))),"")</f>
        <v/>
      </c>
      <c r="Q85" s="4" t="str">
        <f>IF(LEN(PhieuBauCu!$C$3) &gt;0,  IF(OR(LEN($B85)=0,LEN(Q$1)=0),"",IF(OR($B85=0,$AN85&gt;PhieuBauCu!$C$20),0,IF(SUBSTITUTE(LOWER($B85),Q$1,",")=LOWER($B85),1,0))),"")</f>
        <v/>
      </c>
      <c r="R85" s="4" t="str">
        <f>IF(LEN(PhieuBauCu!$C$3) &gt;0,  IF(OR(LEN($B85)=0,LEN(R$1)=0),"",IF(OR($B85=0,$AN85&gt;PhieuBauCu!$C$20),0,IF(SUBSTITUTE(LOWER($B85),R$1,",")=LOWER($B85),1,0))),"")</f>
        <v/>
      </c>
      <c r="S85" s="4" t="str">
        <f>IF(LEN(PhieuBauCu!$C$3) &gt;0,  IF(OR(LEN($B85)=0,LEN(S$1)=0),"",IF(OR($B85=0,$AN85&gt;PhieuBauCu!$C$20),0,IF(SUBSTITUTE(LOWER($B85),S$1,",")=LOWER($B85),1,0))),"")</f>
        <v/>
      </c>
      <c r="T85" s="4" t="str">
        <f>IF(LEN(PhieuBauCu!$C$3) &gt;0,  IF(OR(LEN($B85)=0,LEN(T$1)=0),"",IF(OR($B85=0,$AN85&gt;PhieuBauCu!$C$20),0,IF(SUBSTITUTE(LOWER($B85),T$1,",")=LOWER($B85),1,0))),"")</f>
        <v/>
      </c>
      <c r="U85" s="10">
        <f t="shared" si="26"/>
        <v>0</v>
      </c>
      <c r="V85" s="29">
        <f>IF(B85=0,0,IF(AND(LEN(B85&gt;0),U85&gt;=1, U85&lt;=PhieuBauCu!$C$20),1,0))</f>
        <v>0</v>
      </c>
      <c r="W85" s="29">
        <f t="shared" si="27"/>
        <v>1</v>
      </c>
      <c r="X85" s="29">
        <f t="shared" si="28"/>
        <v>1</v>
      </c>
      <c r="Y85" s="29">
        <f t="shared" si="29"/>
        <v>1</v>
      </c>
      <c r="Z85" s="29">
        <f t="shared" si="30"/>
        <v>1</v>
      </c>
      <c r="AA85" s="29">
        <f t="shared" si="31"/>
        <v>1</v>
      </c>
      <c r="AB85" s="29">
        <f t="shared" si="32"/>
        <v>1</v>
      </c>
      <c r="AC85" s="29">
        <f t="shared" si="33"/>
        <v>1</v>
      </c>
      <c r="AD85" s="29">
        <f t="shared" si="34"/>
        <v>1</v>
      </c>
      <c r="AE85" s="29">
        <f t="shared" si="35"/>
        <v>1</v>
      </c>
      <c r="AF85" s="29">
        <f t="shared" si="36"/>
        <v>1</v>
      </c>
      <c r="AG85" s="29">
        <f t="shared" si="37"/>
        <v>1</v>
      </c>
      <c r="AH85" s="29">
        <f t="shared" si="38"/>
        <v>0</v>
      </c>
      <c r="AI85" s="29">
        <f t="shared" si="39"/>
        <v>0</v>
      </c>
      <c r="AJ85" s="29">
        <f t="shared" si="40"/>
        <v>0</v>
      </c>
      <c r="AK85" s="29">
        <f t="shared" si="41"/>
        <v>0</v>
      </c>
      <c r="AL85" s="29">
        <f t="shared" si="42"/>
        <v>0</v>
      </c>
      <c r="AM85" s="29">
        <f t="shared" si="43"/>
        <v>0</v>
      </c>
      <c r="AN85" s="29">
        <f t="shared" si="44"/>
        <v>11</v>
      </c>
      <c r="AO85" s="29">
        <f t="shared" si="45"/>
        <v>0</v>
      </c>
    </row>
    <row r="86" spans="1:41" ht="28.5" customHeight="1" x14ac:dyDescent="0.25">
      <c r="A86" s="31">
        <v>82</v>
      </c>
      <c r="B86" s="36"/>
      <c r="C86" s="30" t="str">
        <f t="shared" si="25"/>
        <v/>
      </c>
      <c r="D86" s="4" t="str">
        <f>IF(LEN(PhieuBauCu!$C$3) &gt;0, IF(OR(LEN($B86)=0,LEN(D$1)=0),"",IF(OR($B86=0,$AN86&gt;PhieuBauCu!$C$20),0,IF(SUBSTITUTE(LOWER($B86),D$1,",")=LOWER($B86),1,0))),"")</f>
        <v/>
      </c>
      <c r="E86" s="4" t="str">
        <f>IF(LEN(PhieuBauCu!$C$3) &gt;0, IF(OR(LEN($B86)=0,LEN(E$1)=0),"",IF(OR($B86=0,$AN86&gt;PhieuBauCu!$C$20),0,IF(SUBSTITUTE(LOWER($B86),E$1,",")=LOWER($B86),1,0))),"")</f>
        <v/>
      </c>
      <c r="F86" s="4" t="str">
        <f>IF(LEN(PhieuBauCu!$C$3) &gt;0,  IF(OR(LEN($B86)=0,LEN(F$1)=0),"",IF(OR($B86=0,$AN86&gt;PhieuBauCu!$C$20),0,IF(SUBSTITUTE(LOWER($B86),F$1,",")=LOWER($B86),1,0))),"")</f>
        <v/>
      </c>
      <c r="G86" s="4" t="str">
        <f>IF(LEN(PhieuBauCu!$C$3) &gt;0,  IF(OR(LEN($B86)=0,LEN(G$1)=0),"",IF(OR($B86=0,$AN86&gt;PhieuBauCu!$C$20),0,IF(SUBSTITUTE(LOWER($B86),G$1,",")=LOWER($B86),1,0))),"")</f>
        <v/>
      </c>
      <c r="H86" s="4" t="str">
        <f>IF(LEN(PhieuBauCu!$C$3) &gt;0,  IF(OR(LEN($B86)=0,LEN(H$1)=0),"",IF(OR($B86=0,$AN86&gt;PhieuBauCu!$C$20),0,IF(SUBSTITUTE(LOWER($B86),H$1,",")=LOWER($B86),1,0))),"")</f>
        <v/>
      </c>
      <c r="I86" s="4" t="str">
        <f>IF(LEN(PhieuBauCu!$C$3) &gt;0,  IF(OR(LEN($B86)=0,LEN(I$1)=0),"",IF(OR($B86=0,$AN86&gt;PhieuBauCu!$C$20),0,IF(SUBSTITUTE(LOWER($B86),I$1,",")=LOWER($B86),1,0))),"")</f>
        <v/>
      </c>
      <c r="J86" s="4" t="str">
        <f>IF(LEN(PhieuBauCu!$C$3) &gt;0, IF(OR(LEN($B86)=0,LEN(J$1)=0),"",IF(OR($B86=0,$AN86&gt;PhieuBauCu!$C$20),0,IF(SUBSTITUTE(LOWER($B86),J$1,",")=LOWER($B86),1,0))),"")</f>
        <v/>
      </c>
      <c r="K86" s="4" t="str">
        <f>IF(LEN(PhieuBauCu!$C$3) &gt;0, IF(OR(LEN($B86)=0,LEN(K$1)=0),"",IF(OR($B86=0,$AN86&gt;PhieuBauCu!$C$20),0,IF(SUBSTITUTE(LOWER($B86),K$1,",")=LOWER($B86),1,0))),"")</f>
        <v/>
      </c>
      <c r="L86" s="4" t="str">
        <f>IF(LEN(PhieuBauCu!$C$3) &gt;0, IF(OR(LEN($B86)=0,LEN(L$1)=0),"",IF(OR($B86=0,$AN86&gt;PhieuBauCu!$C$20),0,IF(SUBSTITUTE(LOWER($B86),L$1,",")=LOWER($B86),1,0))),"")</f>
        <v/>
      </c>
      <c r="M86" s="4" t="str">
        <f>IF(LEN(PhieuBauCu!$C$3) &gt;0,  IF(OR(LEN($B86)=0,LEN(M$1)=0),"",IF(OR($B86=0,$AN86&gt;PhieuBauCu!$C$20),0,IF(SUBSTITUTE(LOWER($B86),M$1,",")=LOWER($B86),1,0))),"")</f>
        <v/>
      </c>
      <c r="N86" s="4" t="str">
        <f>IF(LEN(PhieuBauCu!$C$3) &gt;0,  IF(OR(LEN($B86)=0,LEN(N$1)=0),"",IF(OR($B86=0,$AN86&gt;PhieuBauCu!$C$20),0,IF(SUBSTITUTE(LOWER($B86),N$1,",")=LOWER($B86),1,0))),"")</f>
        <v/>
      </c>
      <c r="O86" s="4" t="str">
        <f>IF(LEN(PhieuBauCu!$C$3) &gt;0,  IF(OR(LEN($B86)=0,LEN(O$1)=0),"",IF(OR($B86=0,$AN86&gt;PhieuBauCu!$C$20),0,IF(SUBSTITUTE(LOWER($B86),O$1,",")=LOWER($B86),1,0))),"")</f>
        <v/>
      </c>
      <c r="P86" s="4" t="str">
        <f>IF(LEN(PhieuBauCu!$C$3) &gt;0,  IF(OR(LEN($B86)=0,LEN(P$1)=0),"",IF(OR($B86=0,$AN86&gt;PhieuBauCu!$C$20),0,IF(SUBSTITUTE(LOWER($B86),P$1,",")=LOWER($B86),1,0))),"")</f>
        <v/>
      </c>
      <c r="Q86" s="4" t="str">
        <f>IF(LEN(PhieuBauCu!$C$3) &gt;0,  IF(OR(LEN($B86)=0,LEN(Q$1)=0),"",IF(OR($B86=0,$AN86&gt;PhieuBauCu!$C$20),0,IF(SUBSTITUTE(LOWER($B86),Q$1,",")=LOWER($B86),1,0))),"")</f>
        <v/>
      </c>
      <c r="R86" s="4" t="str">
        <f>IF(LEN(PhieuBauCu!$C$3) &gt;0,  IF(OR(LEN($B86)=0,LEN(R$1)=0),"",IF(OR($B86=0,$AN86&gt;PhieuBauCu!$C$20),0,IF(SUBSTITUTE(LOWER($B86),R$1,",")=LOWER($B86),1,0))),"")</f>
        <v/>
      </c>
      <c r="S86" s="4" t="str">
        <f>IF(LEN(PhieuBauCu!$C$3) &gt;0,  IF(OR(LEN($B86)=0,LEN(S$1)=0),"",IF(OR($B86=0,$AN86&gt;PhieuBauCu!$C$20),0,IF(SUBSTITUTE(LOWER($B86),S$1,",")=LOWER($B86),1,0))),"")</f>
        <v/>
      </c>
      <c r="T86" s="4" t="str">
        <f>IF(LEN(PhieuBauCu!$C$3) &gt;0,  IF(OR(LEN($B86)=0,LEN(T$1)=0),"",IF(OR($B86=0,$AN86&gt;PhieuBauCu!$C$20),0,IF(SUBSTITUTE(LOWER($B86),T$1,",")=LOWER($B86),1,0))),"")</f>
        <v/>
      </c>
      <c r="U86" s="10">
        <f t="shared" si="26"/>
        <v>0</v>
      </c>
      <c r="V86" s="29">
        <f>IF(B86=0,0,IF(AND(LEN(B86&gt;0),U86&gt;=1, U86&lt;=PhieuBauCu!$C$20),1,0))</f>
        <v>0</v>
      </c>
      <c r="W86" s="29">
        <f t="shared" si="27"/>
        <v>1</v>
      </c>
      <c r="X86" s="29">
        <f t="shared" si="28"/>
        <v>1</v>
      </c>
      <c r="Y86" s="29">
        <f t="shared" si="29"/>
        <v>1</v>
      </c>
      <c r="Z86" s="29">
        <f t="shared" si="30"/>
        <v>1</v>
      </c>
      <c r="AA86" s="29">
        <f t="shared" si="31"/>
        <v>1</v>
      </c>
      <c r="AB86" s="29">
        <f t="shared" si="32"/>
        <v>1</v>
      </c>
      <c r="AC86" s="29">
        <f t="shared" si="33"/>
        <v>1</v>
      </c>
      <c r="AD86" s="29">
        <f t="shared" si="34"/>
        <v>1</v>
      </c>
      <c r="AE86" s="29">
        <f t="shared" si="35"/>
        <v>1</v>
      </c>
      <c r="AF86" s="29">
        <f t="shared" si="36"/>
        <v>1</v>
      </c>
      <c r="AG86" s="29">
        <f t="shared" si="37"/>
        <v>1</v>
      </c>
      <c r="AH86" s="29">
        <f t="shared" si="38"/>
        <v>0</v>
      </c>
      <c r="AI86" s="29">
        <f t="shared" si="39"/>
        <v>0</v>
      </c>
      <c r="AJ86" s="29">
        <f t="shared" si="40"/>
        <v>0</v>
      </c>
      <c r="AK86" s="29">
        <f t="shared" si="41"/>
        <v>0</v>
      </c>
      <c r="AL86" s="29">
        <f t="shared" si="42"/>
        <v>0</v>
      </c>
      <c r="AM86" s="29">
        <f t="shared" si="43"/>
        <v>0</v>
      </c>
      <c r="AN86" s="29">
        <f t="shared" si="44"/>
        <v>11</v>
      </c>
      <c r="AO86" s="29">
        <f t="shared" si="45"/>
        <v>0</v>
      </c>
    </row>
    <row r="87" spans="1:41" ht="28.5" customHeight="1" x14ac:dyDescent="0.25">
      <c r="A87" s="31">
        <v>83</v>
      </c>
      <c r="B87" s="36"/>
      <c r="C87" s="30" t="str">
        <f t="shared" si="25"/>
        <v/>
      </c>
      <c r="D87" s="4" t="str">
        <f>IF(LEN(PhieuBauCu!$C$3) &gt;0, IF(OR(LEN($B87)=0,LEN(D$1)=0),"",IF(OR($B87=0,$AN87&gt;PhieuBauCu!$C$20),0,IF(SUBSTITUTE(LOWER($B87),D$1,",")=LOWER($B87),1,0))),"")</f>
        <v/>
      </c>
      <c r="E87" s="4" t="str">
        <f>IF(LEN(PhieuBauCu!$C$3) &gt;0, IF(OR(LEN($B87)=0,LEN(E$1)=0),"",IF(OR($B87=0,$AN87&gt;PhieuBauCu!$C$20),0,IF(SUBSTITUTE(LOWER($B87),E$1,",")=LOWER($B87),1,0))),"")</f>
        <v/>
      </c>
      <c r="F87" s="4" t="str">
        <f>IF(LEN(PhieuBauCu!$C$3) &gt;0,  IF(OR(LEN($B87)=0,LEN(F$1)=0),"",IF(OR($B87=0,$AN87&gt;PhieuBauCu!$C$20),0,IF(SUBSTITUTE(LOWER($B87),F$1,",")=LOWER($B87),1,0))),"")</f>
        <v/>
      </c>
      <c r="G87" s="4" t="str">
        <f>IF(LEN(PhieuBauCu!$C$3) &gt;0,  IF(OR(LEN($B87)=0,LEN(G$1)=0),"",IF(OR($B87=0,$AN87&gt;PhieuBauCu!$C$20),0,IF(SUBSTITUTE(LOWER($B87),G$1,",")=LOWER($B87),1,0))),"")</f>
        <v/>
      </c>
      <c r="H87" s="4" t="str">
        <f>IF(LEN(PhieuBauCu!$C$3) &gt;0,  IF(OR(LEN($B87)=0,LEN(H$1)=0),"",IF(OR($B87=0,$AN87&gt;PhieuBauCu!$C$20),0,IF(SUBSTITUTE(LOWER($B87),H$1,",")=LOWER($B87),1,0))),"")</f>
        <v/>
      </c>
      <c r="I87" s="4" t="str">
        <f>IF(LEN(PhieuBauCu!$C$3) &gt;0,  IF(OR(LEN($B87)=0,LEN(I$1)=0),"",IF(OR($B87=0,$AN87&gt;PhieuBauCu!$C$20),0,IF(SUBSTITUTE(LOWER($B87),I$1,",")=LOWER($B87),1,0))),"")</f>
        <v/>
      </c>
      <c r="J87" s="4" t="str">
        <f>IF(LEN(PhieuBauCu!$C$3) &gt;0, IF(OR(LEN($B87)=0,LEN(J$1)=0),"",IF(OR($B87=0,$AN87&gt;PhieuBauCu!$C$20),0,IF(SUBSTITUTE(LOWER($B87),J$1,",")=LOWER($B87),1,0))),"")</f>
        <v/>
      </c>
      <c r="K87" s="4" t="str">
        <f>IF(LEN(PhieuBauCu!$C$3) &gt;0, IF(OR(LEN($B87)=0,LEN(K$1)=0),"",IF(OR($B87=0,$AN87&gt;PhieuBauCu!$C$20),0,IF(SUBSTITUTE(LOWER($B87),K$1,",")=LOWER($B87),1,0))),"")</f>
        <v/>
      </c>
      <c r="L87" s="4" t="str">
        <f>IF(LEN(PhieuBauCu!$C$3) &gt;0, IF(OR(LEN($B87)=0,LEN(L$1)=0),"",IF(OR($B87=0,$AN87&gt;PhieuBauCu!$C$20),0,IF(SUBSTITUTE(LOWER($B87),L$1,",")=LOWER($B87),1,0))),"")</f>
        <v/>
      </c>
      <c r="M87" s="4" t="str">
        <f>IF(LEN(PhieuBauCu!$C$3) &gt;0,  IF(OR(LEN($B87)=0,LEN(M$1)=0),"",IF(OR($B87=0,$AN87&gt;PhieuBauCu!$C$20),0,IF(SUBSTITUTE(LOWER($B87),M$1,",")=LOWER($B87),1,0))),"")</f>
        <v/>
      </c>
      <c r="N87" s="4" t="str">
        <f>IF(LEN(PhieuBauCu!$C$3) &gt;0,  IF(OR(LEN($B87)=0,LEN(N$1)=0),"",IF(OR($B87=0,$AN87&gt;PhieuBauCu!$C$20),0,IF(SUBSTITUTE(LOWER($B87),N$1,",")=LOWER($B87),1,0))),"")</f>
        <v/>
      </c>
      <c r="O87" s="4" t="str">
        <f>IF(LEN(PhieuBauCu!$C$3) &gt;0,  IF(OR(LEN($B87)=0,LEN(O$1)=0),"",IF(OR($B87=0,$AN87&gt;PhieuBauCu!$C$20),0,IF(SUBSTITUTE(LOWER($B87),O$1,",")=LOWER($B87),1,0))),"")</f>
        <v/>
      </c>
      <c r="P87" s="4" t="str">
        <f>IF(LEN(PhieuBauCu!$C$3) &gt;0,  IF(OR(LEN($B87)=0,LEN(P$1)=0),"",IF(OR($B87=0,$AN87&gt;PhieuBauCu!$C$20),0,IF(SUBSTITUTE(LOWER($B87),P$1,",")=LOWER($B87),1,0))),"")</f>
        <v/>
      </c>
      <c r="Q87" s="4" t="str">
        <f>IF(LEN(PhieuBauCu!$C$3) &gt;0,  IF(OR(LEN($B87)=0,LEN(Q$1)=0),"",IF(OR($B87=0,$AN87&gt;PhieuBauCu!$C$20),0,IF(SUBSTITUTE(LOWER($B87),Q$1,",")=LOWER($B87),1,0))),"")</f>
        <v/>
      </c>
      <c r="R87" s="4" t="str">
        <f>IF(LEN(PhieuBauCu!$C$3) &gt;0,  IF(OR(LEN($B87)=0,LEN(R$1)=0),"",IF(OR($B87=0,$AN87&gt;PhieuBauCu!$C$20),0,IF(SUBSTITUTE(LOWER($B87),R$1,",")=LOWER($B87),1,0))),"")</f>
        <v/>
      </c>
      <c r="S87" s="4" t="str">
        <f>IF(LEN(PhieuBauCu!$C$3) &gt;0,  IF(OR(LEN($B87)=0,LEN(S$1)=0),"",IF(OR($B87=0,$AN87&gt;PhieuBauCu!$C$20),0,IF(SUBSTITUTE(LOWER($B87),S$1,",")=LOWER($B87),1,0))),"")</f>
        <v/>
      </c>
      <c r="T87" s="4" t="str">
        <f>IF(LEN(PhieuBauCu!$C$3) &gt;0,  IF(OR(LEN($B87)=0,LEN(T$1)=0),"",IF(OR($B87=0,$AN87&gt;PhieuBauCu!$C$20),0,IF(SUBSTITUTE(LOWER($B87),T$1,",")=LOWER($B87),1,0))),"")</f>
        <v/>
      </c>
      <c r="U87" s="10">
        <f t="shared" si="26"/>
        <v>0</v>
      </c>
      <c r="V87" s="29">
        <f>IF(B87=0,0,IF(AND(LEN(B87&gt;0),U87&gt;=1, U87&lt;=PhieuBauCu!$C$20),1,0))</f>
        <v>0</v>
      </c>
      <c r="W87" s="29">
        <f t="shared" si="27"/>
        <v>1</v>
      </c>
      <c r="X87" s="29">
        <f t="shared" si="28"/>
        <v>1</v>
      </c>
      <c r="Y87" s="29">
        <f t="shared" si="29"/>
        <v>1</v>
      </c>
      <c r="Z87" s="29">
        <f t="shared" si="30"/>
        <v>1</v>
      </c>
      <c r="AA87" s="29">
        <f t="shared" si="31"/>
        <v>1</v>
      </c>
      <c r="AB87" s="29">
        <f t="shared" si="32"/>
        <v>1</v>
      </c>
      <c r="AC87" s="29">
        <f t="shared" si="33"/>
        <v>1</v>
      </c>
      <c r="AD87" s="29">
        <f t="shared" si="34"/>
        <v>1</v>
      </c>
      <c r="AE87" s="29">
        <f t="shared" si="35"/>
        <v>1</v>
      </c>
      <c r="AF87" s="29">
        <f t="shared" si="36"/>
        <v>1</v>
      </c>
      <c r="AG87" s="29">
        <f t="shared" si="37"/>
        <v>1</v>
      </c>
      <c r="AH87" s="29">
        <f t="shared" si="38"/>
        <v>0</v>
      </c>
      <c r="AI87" s="29">
        <f t="shared" si="39"/>
        <v>0</v>
      </c>
      <c r="AJ87" s="29">
        <f t="shared" si="40"/>
        <v>0</v>
      </c>
      <c r="AK87" s="29">
        <f t="shared" si="41"/>
        <v>0</v>
      </c>
      <c r="AL87" s="29">
        <f t="shared" si="42"/>
        <v>0</v>
      </c>
      <c r="AM87" s="29">
        <f t="shared" si="43"/>
        <v>0</v>
      </c>
      <c r="AN87" s="29">
        <f t="shared" si="44"/>
        <v>11</v>
      </c>
      <c r="AO87" s="29">
        <f t="shared" si="45"/>
        <v>0</v>
      </c>
    </row>
    <row r="88" spans="1:41" ht="28.5" customHeight="1" x14ac:dyDescent="0.25">
      <c r="A88" s="31">
        <v>84</v>
      </c>
      <c r="B88" s="36"/>
      <c r="C88" s="30" t="str">
        <f t="shared" si="25"/>
        <v/>
      </c>
      <c r="D88" s="4" t="str">
        <f>IF(LEN(PhieuBauCu!$C$3) &gt;0, IF(OR(LEN($B88)=0,LEN(D$1)=0),"",IF(OR($B88=0,$AN88&gt;PhieuBauCu!$C$20),0,IF(SUBSTITUTE(LOWER($B88),D$1,",")=LOWER($B88),1,0))),"")</f>
        <v/>
      </c>
      <c r="E88" s="4" t="str">
        <f>IF(LEN(PhieuBauCu!$C$3) &gt;0, IF(OR(LEN($B88)=0,LEN(E$1)=0),"",IF(OR($B88=0,$AN88&gt;PhieuBauCu!$C$20),0,IF(SUBSTITUTE(LOWER($B88),E$1,",")=LOWER($B88),1,0))),"")</f>
        <v/>
      </c>
      <c r="F88" s="4" t="str">
        <f>IF(LEN(PhieuBauCu!$C$3) &gt;0,  IF(OR(LEN($B88)=0,LEN(F$1)=0),"",IF(OR($B88=0,$AN88&gt;PhieuBauCu!$C$20),0,IF(SUBSTITUTE(LOWER($B88),F$1,",")=LOWER($B88),1,0))),"")</f>
        <v/>
      </c>
      <c r="G88" s="4" t="str">
        <f>IF(LEN(PhieuBauCu!$C$3) &gt;0,  IF(OR(LEN($B88)=0,LEN(G$1)=0),"",IF(OR($B88=0,$AN88&gt;PhieuBauCu!$C$20),0,IF(SUBSTITUTE(LOWER($B88),G$1,",")=LOWER($B88),1,0))),"")</f>
        <v/>
      </c>
      <c r="H88" s="4" t="str">
        <f>IF(LEN(PhieuBauCu!$C$3) &gt;0,  IF(OR(LEN($B88)=0,LEN(H$1)=0),"",IF(OR($B88=0,$AN88&gt;PhieuBauCu!$C$20),0,IF(SUBSTITUTE(LOWER($B88),H$1,",")=LOWER($B88),1,0))),"")</f>
        <v/>
      </c>
      <c r="I88" s="4" t="str">
        <f>IF(LEN(PhieuBauCu!$C$3) &gt;0,  IF(OR(LEN($B88)=0,LEN(I$1)=0),"",IF(OR($B88=0,$AN88&gt;PhieuBauCu!$C$20),0,IF(SUBSTITUTE(LOWER($B88),I$1,",")=LOWER($B88),1,0))),"")</f>
        <v/>
      </c>
      <c r="J88" s="4" t="str">
        <f>IF(LEN(PhieuBauCu!$C$3) &gt;0, IF(OR(LEN($B88)=0,LEN(J$1)=0),"",IF(OR($B88=0,$AN88&gt;PhieuBauCu!$C$20),0,IF(SUBSTITUTE(LOWER($B88),J$1,",")=LOWER($B88),1,0))),"")</f>
        <v/>
      </c>
      <c r="K88" s="4" t="str">
        <f>IF(LEN(PhieuBauCu!$C$3) &gt;0, IF(OR(LEN($B88)=0,LEN(K$1)=0),"",IF(OR($B88=0,$AN88&gt;PhieuBauCu!$C$20),0,IF(SUBSTITUTE(LOWER($B88),K$1,",")=LOWER($B88),1,0))),"")</f>
        <v/>
      </c>
      <c r="L88" s="4" t="str">
        <f>IF(LEN(PhieuBauCu!$C$3) &gt;0, IF(OR(LEN($B88)=0,LEN(L$1)=0),"",IF(OR($B88=0,$AN88&gt;PhieuBauCu!$C$20),0,IF(SUBSTITUTE(LOWER($B88),L$1,",")=LOWER($B88),1,0))),"")</f>
        <v/>
      </c>
      <c r="M88" s="4" t="str">
        <f>IF(LEN(PhieuBauCu!$C$3) &gt;0,  IF(OR(LEN($B88)=0,LEN(M$1)=0),"",IF(OR($B88=0,$AN88&gt;PhieuBauCu!$C$20),0,IF(SUBSTITUTE(LOWER($B88),M$1,",")=LOWER($B88),1,0))),"")</f>
        <v/>
      </c>
      <c r="N88" s="4" t="str">
        <f>IF(LEN(PhieuBauCu!$C$3) &gt;0,  IF(OR(LEN($B88)=0,LEN(N$1)=0),"",IF(OR($B88=0,$AN88&gt;PhieuBauCu!$C$20),0,IF(SUBSTITUTE(LOWER($B88),N$1,",")=LOWER($B88),1,0))),"")</f>
        <v/>
      </c>
      <c r="O88" s="4" t="str">
        <f>IF(LEN(PhieuBauCu!$C$3) &gt;0,  IF(OR(LEN($B88)=0,LEN(O$1)=0),"",IF(OR($B88=0,$AN88&gt;PhieuBauCu!$C$20),0,IF(SUBSTITUTE(LOWER($B88),O$1,",")=LOWER($B88),1,0))),"")</f>
        <v/>
      </c>
      <c r="P88" s="4" t="str">
        <f>IF(LEN(PhieuBauCu!$C$3) &gt;0,  IF(OR(LEN($B88)=0,LEN(P$1)=0),"",IF(OR($B88=0,$AN88&gt;PhieuBauCu!$C$20),0,IF(SUBSTITUTE(LOWER($B88),P$1,",")=LOWER($B88),1,0))),"")</f>
        <v/>
      </c>
      <c r="Q88" s="4" t="str">
        <f>IF(LEN(PhieuBauCu!$C$3) &gt;0,  IF(OR(LEN($B88)=0,LEN(Q$1)=0),"",IF(OR($B88=0,$AN88&gt;PhieuBauCu!$C$20),0,IF(SUBSTITUTE(LOWER($B88),Q$1,",")=LOWER($B88),1,0))),"")</f>
        <v/>
      </c>
      <c r="R88" s="4" t="str">
        <f>IF(LEN(PhieuBauCu!$C$3) &gt;0,  IF(OR(LEN($B88)=0,LEN(R$1)=0),"",IF(OR($B88=0,$AN88&gt;PhieuBauCu!$C$20),0,IF(SUBSTITUTE(LOWER($B88),R$1,",")=LOWER($B88),1,0))),"")</f>
        <v/>
      </c>
      <c r="S88" s="4" t="str">
        <f>IF(LEN(PhieuBauCu!$C$3) &gt;0,  IF(OR(LEN($B88)=0,LEN(S$1)=0),"",IF(OR($B88=0,$AN88&gt;PhieuBauCu!$C$20),0,IF(SUBSTITUTE(LOWER($B88),S$1,",")=LOWER($B88),1,0))),"")</f>
        <v/>
      </c>
      <c r="T88" s="4" t="str">
        <f>IF(LEN(PhieuBauCu!$C$3) &gt;0,  IF(OR(LEN($B88)=0,LEN(T$1)=0),"",IF(OR($B88=0,$AN88&gt;PhieuBauCu!$C$20),0,IF(SUBSTITUTE(LOWER($B88),T$1,",")=LOWER($B88),1,0))),"")</f>
        <v/>
      </c>
      <c r="U88" s="10">
        <f t="shared" si="26"/>
        <v>0</v>
      </c>
      <c r="V88" s="29">
        <f>IF(B88=0,0,IF(AND(LEN(B88&gt;0),U88&gt;=1, U88&lt;=PhieuBauCu!$C$20),1,0))</f>
        <v>0</v>
      </c>
      <c r="W88" s="29">
        <f t="shared" si="27"/>
        <v>1</v>
      </c>
      <c r="X88" s="29">
        <f t="shared" si="28"/>
        <v>1</v>
      </c>
      <c r="Y88" s="29">
        <f t="shared" si="29"/>
        <v>1</v>
      </c>
      <c r="Z88" s="29">
        <f t="shared" si="30"/>
        <v>1</v>
      </c>
      <c r="AA88" s="29">
        <f t="shared" si="31"/>
        <v>1</v>
      </c>
      <c r="AB88" s="29">
        <f t="shared" si="32"/>
        <v>1</v>
      </c>
      <c r="AC88" s="29">
        <f t="shared" si="33"/>
        <v>1</v>
      </c>
      <c r="AD88" s="29">
        <f t="shared" si="34"/>
        <v>1</v>
      </c>
      <c r="AE88" s="29">
        <f t="shared" si="35"/>
        <v>1</v>
      </c>
      <c r="AF88" s="29">
        <f t="shared" si="36"/>
        <v>1</v>
      </c>
      <c r="AG88" s="29">
        <f t="shared" si="37"/>
        <v>1</v>
      </c>
      <c r="AH88" s="29">
        <f t="shared" si="38"/>
        <v>0</v>
      </c>
      <c r="AI88" s="29">
        <f t="shared" si="39"/>
        <v>0</v>
      </c>
      <c r="AJ88" s="29">
        <f t="shared" si="40"/>
        <v>0</v>
      </c>
      <c r="AK88" s="29">
        <f t="shared" si="41"/>
        <v>0</v>
      </c>
      <c r="AL88" s="29">
        <f t="shared" si="42"/>
        <v>0</v>
      </c>
      <c r="AM88" s="29">
        <f t="shared" si="43"/>
        <v>0</v>
      </c>
      <c r="AN88" s="29">
        <f t="shared" si="44"/>
        <v>11</v>
      </c>
      <c r="AO88" s="29">
        <f t="shared" si="45"/>
        <v>0</v>
      </c>
    </row>
    <row r="89" spans="1:41" ht="28.5" customHeight="1" x14ac:dyDescent="0.25">
      <c r="A89" s="31">
        <v>85</v>
      </c>
      <c r="B89" s="36"/>
      <c r="C89" s="30" t="str">
        <f t="shared" si="25"/>
        <v/>
      </c>
      <c r="D89" s="4" t="str">
        <f>IF(LEN(PhieuBauCu!$C$3) &gt;0, IF(OR(LEN($B89)=0,LEN(D$1)=0),"",IF(OR($B89=0,$AN89&gt;PhieuBauCu!$C$20),0,IF(SUBSTITUTE(LOWER($B89),D$1,",")=LOWER($B89),1,0))),"")</f>
        <v/>
      </c>
      <c r="E89" s="4" t="str">
        <f>IF(LEN(PhieuBauCu!$C$3) &gt;0, IF(OR(LEN($B89)=0,LEN(E$1)=0),"",IF(OR($B89=0,$AN89&gt;PhieuBauCu!$C$20),0,IF(SUBSTITUTE(LOWER($B89),E$1,",")=LOWER($B89),1,0))),"")</f>
        <v/>
      </c>
      <c r="F89" s="4" t="str">
        <f>IF(LEN(PhieuBauCu!$C$3) &gt;0,  IF(OR(LEN($B89)=0,LEN(F$1)=0),"",IF(OR($B89=0,$AN89&gt;PhieuBauCu!$C$20),0,IF(SUBSTITUTE(LOWER($B89),F$1,",")=LOWER($B89),1,0))),"")</f>
        <v/>
      </c>
      <c r="G89" s="4" t="str">
        <f>IF(LEN(PhieuBauCu!$C$3) &gt;0,  IF(OR(LEN($B89)=0,LEN(G$1)=0),"",IF(OR($B89=0,$AN89&gt;PhieuBauCu!$C$20),0,IF(SUBSTITUTE(LOWER($B89),G$1,",")=LOWER($B89),1,0))),"")</f>
        <v/>
      </c>
      <c r="H89" s="4" t="str">
        <f>IF(LEN(PhieuBauCu!$C$3) &gt;0,  IF(OR(LEN($B89)=0,LEN(H$1)=0),"",IF(OR($B89=0,$AN89&gt;PhieuBauCu!$C$20),0,IF(SUBSTITUTE(LOWER($B89),H$1,",")=LOWER($B89),1,0))),"")</f>
        <v/>
      </c>
      <c r="I89" s="4" t="str">
        <f>IF(LEN(PhieuBauCu!$C$3) &gt;0,  IF(OR(LEN($B89)=0,LEN(I$1)=0),"",IF(OR($B89=0,$AN89&gt;PhieuBauCu!$C$20),0,IF(SUBSTITUTE(LOWER($B89),I$1,",")=LOWER($B89),1,0))),"")</f>
        <v/>
      </c>
      <c r="J89" s="4" t="str">
        <f>IF(LEN(PhieuBauCu!$C$3) &gt;0, IF(OR(LEN($B89)=0,LEN(J$1)=0),"",IF(OR($B89=0,$AN89&gt;PhieuBauCu!$C$20),0,IF(SUBSTITUTE(LOWER($B89),J$1,",")=LOWER($B89),1,0))),"")</f>
        <v/>
      </c>
      <c r="K89" s="4" t="str">
        <f>IF(LEN(PhieuBauCu!$C$3) &gt;0, IF(OR(LEN($B89)=0,LEN(K$1)=0),"",IF(OR($B89=0,$AN89&gt;PhieuBauCu!$C$20),0,IF(SUBSTITUTE(LOWER($B89),K$1,",")=LOWER($B89),1,0))),"")</f>
        <v/>
      </c>
      <c r="L89" s="4" t="str">
        <f>IF(LEN(PhieuBauCu!$C$3) &gt;0, IF(OR(LEN($B89)=0,LEN(L$1)=0),"",IF(OR($B89=0,$AN89&gt;PhieuBauCu!$C$20),0,IF(SUBSTITUTE(LOWER($B89),L$1,",")=LOWER($B89),1,0))),"")</f>
        <v/>
      </c>
      <c r="M89" s="4" t="str">
        <f>IF(LEN(PhieuBauCu!$C$3) &gt;0,  IF(OR(LEN($B89)=0,LEN(M$1)=0),"",IF(OR($B89=0,$AN89&gt;PhieuBauCu!$C$20),0,IF(SUBSTITUTE(LOWER($B89),M$1,",")=LOWER($B89),1,0))),"")</f>
        <v/>
      </c>
      <c r="N89" s="4" t="str">
        <f>IF(LEN(PhieuBauCu!$C$3) &gt;0,  IF(OR(LEN($B89)=0,LEN(N$1)=0),"",IF(OR($B89=0,$AN89&gt;PhieuBauCu!$C$20),0,IF(SUBSTITUTE(LOWER($B89),N$1,",")=LOWER($B89),1,0))),"")</f>
        <v/>
      </c>
      <c r="O89" s="4" t="str">
        <f>IF(LEN(PhieuBauCu!$C$3) &gt;0,  IF(OR(LEN($B89)=0,LEN(O$1)=0),"",IF(OR($B89=0,$AN89&gt;PhieuBauCu!$C$20),0,IF(SUBSTITUTE(LOWER($B89),O$1,",")=LOWER($B89),1,0))),"")</f>
        <v/>
      </c>
      <c r="P89" s="4" t="str">
        <f>IF(LEN(PhieuBauCu!$C$3) &gt;0,  IF(OR(LEN($B89)=0,LEN(P$1)=0),"",IF(OR($B89=0,$AN89&gt;PhieuBauCu!$C$20),0,IF(SUBSTITUTE(LOWER($B89),P$1,",")=LOWER($B89),1,0))),"")</f>
        <v/>
      </c>
      <c r="Q89" s="4" t="str">
        <f>IF(LEN(PhieuBauCu!$C$3) &gt;0,  IF(OR(LEN($B89)=0,LEN(Q$1)=0),"",IF(OR($B89=0,$AN89&gt;PhieuBauCu!$C$20),0,IF(SUBSTITUTE(LOWER($B89),Q$1,",")=LOWER($B89),1,0))),"")</f>
        <v/>
      </c>
      <c r="R89" s="4" t="str">
        <f>IF(LEN(PhieuBauCu!$C$3) &gt;0,  IF(OR(LEN($B89)=0,LEN(R$1)=0),"",IF(OR($B89=0,$AN89&gt;PhieuBauCu!$C$20),0,IF(SUBSTITUTE(LOWER($B89),R$1,",")=LOWER($B89),1,0))),"")</f>
        <v/>
      </c>
      <c r="S89" s="4" t="str">
        <f>IF(LEN(PhieuBauCu!$C$3) &gt;0,  IF(OR(LEN($B89)=0,LEN(S$1)=0),"",IF(OR($B89=0,$AN89&gt;PhieuBauCu!$C$20),0,IF(SUBSTITUTE(LOWER($B89),S$1,",")=LOWER($B89),1,0))),"")</f>
        <v/>
      </c>
      <c r="T89" s="4" t="str">
        <f>IF(LEN(PhieuBauCu!$C$3) &gt;0,  IF(OR(LEN($B89)=0,LEN(T$1)=0),"",IF(OR($B89=0,$AN89&gt;PhieuBauCu!$C$20),0,IF(SUBSTITUTE(LOWER($B89),T$1,",")=LOWER($B89),1,0))),"")</f>
        <v/>
      </c>
      <c r="U89" s="10">
        <f t="shared" si="26"/>
        <v>0</v>
      </c>
      <c r="V89" s="29">
        <f>IF(B89=0,0,IF(AND(LEN(B89&gt;0),U89&gt;=1, U89&lt;=PhieuBauCu!$C$20),1,0))</f>
        <v>0</v>
      </c>
      <c r="W89" s="29">
        <f t="shared" si="27"/>
        <v>1</v>
      </c>
      <c r="X89" s="29">
        <f t="shared" si="28"/>
        <v>1</v>
      </c>
      <c r="Y89" s="29">
        <f t="shared" si="29"/>
        <v>1</v>
      </c>
      <c r="Z89" s="29">
        <f t="shared" si="30"/>
        <v>1</v>
      </c>
      <c r="AA89" s="29">
        <f t="shared" si="31"/>
        <v>1</v>
      </c>
      <c r="AB89" s="29">
        <f t="shared" si="32"/>
        <v>1</v>
      </c>
      <c r="AC89" s="29">
        <f t="shared" si="33"/>
        <v>1</v>
      </c>
      <c r="AD89" s="29">
        <f t="shared" si="34"/>
        <v>1</v>
      </c>
      <c r="AE89" s="29">
        <f t="shared" si="35"/>
        <v>1</v>
      </c>
      <c r="AF89" s="29">
        <f t="shared" si="36"/>
        <v>1</v>
      </c>
      <c r="AG89" s="29">
        <f t="shared" si="37"/>
        <v>1</v>
      </c>
      <c r="AH89" s="29">
        <f t="shared" si="38"/>
        <v>0</v>
      </c>
      <c r="AI89" s="29">
        <f t="shared" si="39"/>
        <v>0</v>
      </c>
      <c r="AJ89" s="29">
        <f t="shared" si="40"/>
        <v>0</v>
      </c>
      <c r="AK89" s="29">
        <f t="shared" si="41"/>
        <v>0</v>
      </c>
      <c r="AL89" s="29">
        <f t="shared" si="42"/>
        <v>0</v>
      </c>
      <c r="AM89" s="29">
        <f t="shared" si="43"/>
        <v>0</v>
      </c>
      <c r="AN89" s="29">
        <f t="shared" si="44"/>
        <v>11</v>
      </c>
      <c r="AO89" s="29">
        <f t="shared" si="45"/>
        <v>0</v>
      </c>
    </row>
    <row r="90" spans="1:41" ht="28.5" customHeight="1" x14ac:dyDescent="0.25">
      <c r="A90" s="31">
        <v>86</v>
      </c>
      <c r="B90" s="36"/>
      <c r="C90" s="30" t="str">
        <f t="shared" si="25"/>
        <v/>
      </c>
      <c r="D90" s="4" t="str">
        <f>IF(LEN(PhieuBauCu!$C$3) &gt;0, IF(OR(LEN($B90)=0,LEN(D$1)=0),"",IF(OR($B90=0,$AN90&gt;PhieuBauCu!$C$20),0,IF(SUBSTITUTE(LOWER($B90),D$1,",")=LOWER($B90),1,0))),"")</f>
        <v/>
      </c>
      <c r="E90" s="4" t="str">
        <f>IF(LEN(PhieuBauCu!$C$3) &gt;0, IF(OR(LEN($B90)=0,LEN(E$1)=0),"",IF(OR($B90=0,$AN90&gt;PhieuBauCu!$C$20),0,IF(SUBSTITUTE(LOWER($B90),E$1,",")=LOWER($B90),1,0))),"")</f>
        <v/>
      </c>
      <c r="F90" s="4" t="str">
        <f>IF(LEN(PhieuBauCu!$C$3) &gt;0,  IF(OR(LEN($B90)=0,LEN(F$1)=0),"",IF(OR($B90=0,$AN90&gt;PhieuBauCu!$C$20),0,IF(SUBSTITUTE(LOWER($B90),F$1,",")=LOWER($B90),1,0))),"")</f>
        <v/>
      </c>
      <c r="G90" s="4" t="str">
        <f>IF(LEN(PhieuBauCu!$C$3) &gt;0,  IF(OR(LEN($B90)=0,LEN(G$1)=0),"",IF(OR($B90=0,$AN90&gt;PhieuBauCu!$C$20),0,IF(SUBSTITUTE(LOWER($B90),G$1,",")=LOWER($B90),1,0))),"")</f>
        <v/>
      </c>
      <c r="H90" s="4" t="str">
        <f>IF(LEN(PhieuBauCu!$C$3) &gt;0,  IF(OR(LEN($B90)=0,LEN(H$1)=0),"",IF(OR($B90=0,$AN90&gt;PhieuBauCu!$C$20),0,IF(SUBSTITUTE(LOWER($B90),H$1,",")=LOWER($B90),1,0))),"")</f>
        <v/>
      </c>
      <c r="I90" s="4" t="str">
        <f>IF(LEN(PhieuBauCu!$C$3) &gt;0,  IF(OR(LEN($B90)=0,LEN(I$1)=0),"",IF(OR($B90=0,$AN90&gt;PhieuBauCu!$C$20),0,IF(SUBSTITUTE(LOWER($B90),I$1,",")=LOWER($B90),1,0))),"")</f>
        <v/>
      </c>
      <c r="J90" s="4" t="str">
        <f>IF(LEN(PhieuBauCu!$C$3) &gt;0, IF(OR(LEN($B90)=0,LEN(J$1)=0),"",IF(OR($B90=0,$AN90&gt;PhieuBauCu!$C$20),0,IF(SUBSTITUTE(LOWER($B90),J$1,",")=LOWER($B90),1,0))),"")</f>
        <v/>
      </c>
      <c r="K90" s="4" t="str">
        <f>IF(LEN(PhieuBauCu!$C$3) &gt;0, IF(OR(LEN($B90)=0,LEN(K$1)=0),"",IF(OR($B90=0,$AN90&gt;PhieuBauCu!$C$20),0,IF(SUBSTITUTE(LOWER($B90),K$1,",")=LOWER($B90),1,0))),"")</f>
        <v/>
      </c>
      <c r="L90" s="4" t="str">
        <f>IF(LEN(PhieuBauCu!$C$3) &gt;0, IF(OR(LEN($B90)=0,LEN(L$1)=0),"",IF(OR($B90=0,$AN90&gt;PhieuBauCu!$C$20),0,IF(SUBSTITUTE(LOWER($B90),L$1,",")=LOWER($B90),1,0))),"")</f>
        <v/>
      </c>
      <c r="M90" s="4" t="str">
        <f>IF(LEN(PhieuBauCu!$C$3) &gt;0,  IF(OR(LEN($B90)=0,LEN(M$1)=0),"",IF(OR($B90=0,$AN90&gt;PhieuBauCu!$C$20),0,IF(SUBSTITUTE(LOWER($B90),M$1,",")=LOWER($B90),1,0))),"")</f>
        <v/>
      </c>
      <c r="N90" s="4" t="str">
        <f>IF(LEN(PhieuBauCu!$C$3) &gt;0,  IF(OR(LEN($B90)=0,LEN(N$1)=0),"",IF(OR($B90=0,$AN90&gt;PhieuBauCu!$C$20),0,IF(SUBSTITUTE(LOWER($B90),N$1,",")=LOWER($B90),1,0))),"")</f>
        <v/>
      </c>
      <c r="O90" s="4" t="str">
        <f>IF(LEN(PhieuBauCu!$C$3) &gt;0,  IF(OR(LEN($B90)=0,LEN(O$1)=0),"",IF(OR($B90=0,$AN90&gt;PhieuBauCu!$C$20),0,IF(SUBSTITUTE(LOWER($B90),O$1,",")=LOWER($B90),1,0))),"")</f>
        <v/>
      </c>
      <c r="P90" s="4" t="str">
        <f>IF(LEN(PhieuBauCu!$C$3) &gt;0,  IF(OR(LEN($B90)=0,LEN(P$1)=0),"",IF(OR($B90=0,$AN90&gt;PhieuBauCu!$C$20),0,IF(SUBSTITUTE(LOWER($B90),P$1,",")=LOWER($B90),1,0))),"")</f>
        <v/>
      </c>
      <c r="Q90" s="4" t="str">
        <f>IF(LEN(PhieuBauCu!$C$3) &gt;0,  IF(OR(LEN($B90)=0,LEN(Q$1)=0),"",IF(OR($B90=0,$AN90&gt;PhieuBauCu!$C$20),0,IF(SUBSTITUTE(LOWER($B90),Q$1,",")=LOWER($B90),1,0))),"")</f>
        <v/>
      </c>
      <c r="R90" s="4" t="str">
        <f>IF(LEN(PhieuBauCu!$C$3) &gt;0,  IF(OR(LEN($B90)=0,LEN(R$1)=0),"",IF(OR($B90=0,$AN90&gt;PhieuBauCu!$C$20),0,IF(SUBSTITUTE(LOWER($B90),R$1,",")=LOWER($B90),1,0))),"")</f>
        <v/>
      </c>
      <c r="S90" s="4" t="str">
        <f>IF(LEN(PhieuBauCu!$C$3) &gt;0,  IF(OR(LEN($B90)=0,LEN(S$1)=0),"",IF(OR($B90=0,$AN90&gt;PhieuBauCu!$C$20),0,IF(SUBSTITUTE(LOWER($B90),S$1,",")=LOWER($B90),1,0))),"")</f>
        <v/>
      </c>
      <c r="T90" s="4" t="str">
        <f>IF(LEN(PhieuBauCu!$C$3) &gt;0,  IF(OR(LEN($B90)=0,LEN(T$1)=0),"",IF(OR($B90=0,$AN90&gt;PhieuBauCu!$C$20),0,IF(SUBSTITUTE(LOWER($B90),T$1,",")=LOWER($B90),1,0))),"")</f>
        <v/>
      </c>
      <c r="U90" s="10">
        <f t="shared" si="26"/>
        <v>0</v>
      </c>
      <c r="V90" s="29">
        <f>IF(B90=0,0,IF(AND(LEN(B90&gt;0),U90&gt;=1, U90&lt;=PhieuBauCu!$C$20),1,0))</f>
        <v>0</v>
      </c>
      <c r="W90" s="29">
        <f t="shared" si="27"/>
        <v>1</v>
      </c>
      <c r="X90" s="29">
        <f t="shared" si="28"/>
        <v>1</v>
      </c>
      <c r="Y90" s="29">
        <f t="shared" si="29"/>
        <v>1</v>
      </c>
      <c r="Z90" s="29">
        <f t="shared" si="30"/>
        <v>1</v>
      </c>
      <c r="AA90" s="29">
        <f t="shared" si="31"/>
        <v>1</v>
      </c>
      <c r="AB90" s="29">
        <f t="shared" si="32"/>
        <v>1</v>
      </c>
      <c r="AC90" s="29">
        <f t="shared" si="33"/>
        <v>1</v>
      </c>
      <c r="AD90" s="29">
        <f t="shared" si="34"/>
        <v>1</v>
      </c>
      <c r="AE90" s="29">
        <f t="shared" si="35"/>
        <v>1</v>
      </c>
      <c r="AF90" s="29">
        <f t="shared" si="36"/>
        <v>1</v>
      </c>
      <c r="AG90" s="29">
        <f t="shared" si="37"/>
        <v>1</v>
      </c>
      <c r="AH90" s="29">
        <f t="shared" si="38"/>
        <v>0</v>
      </c>
      <c r="AI90" s="29">
        <f t="shared" si="39"/>
        <v>0</v>
      </c>
      <c r="AJ90" s="29">
        <f t="shared" si="40"/>
        <v>0</v>
      </c>
      <c r="AK90" s="29">
        <f t="shared" si="41"/>
        <v>0</v>
      </c>
      <c r="AL90" s="29">
        <f t="shared" si="42"/>
        <v>0</v>
      </c>
      <c r="AM90" s="29">
        <f t="shared" si="43"/>
        <v>0</v>
      </c>
      <c r="AN90" s="29">
        <f t="shared" si="44"/>
        <v>11</v>
      </c>
      <c r="AO90" s="29">
        <f t="shared" si="45"/>
        <v>0</v>
      </c>
    </row>
    <row r="91" spans="1:41" ht="28.5" customHeight="1" x14ac:dyDescent="0.25">
      <c r="A91" s="31">
        <v>87</v>
      </c>
      <c r="B91" s="36"/>
      <c r="C91" s="30" t="str">
        <f t="shared" si="25"/>
        <v/>
      </c>
      <c r="D91" s="4" t="str">
        <f>IF(LEN(PhieuBauCu!$C$3) &gt;0, IF(OR(LEN($B91)=0,LEN(D$1)=0),"",IF(OR($B91=0,$AN91&gt;PhieuBauCu!$C$20),0,IF(SUBSTITUTE(LOWER($B91),D$1,",")=LOWER($B91),1,0))),"")</f>
        <v/>
      </c>
      <c r="E91" s="4" t="str">
        <f>IF(LEN(PhieuBauCu!$C$3) &gt;0, IF(OR(LEN($B91)=0,LEN(E$1)=0),"",IF(OR($B91=0,$AN91&gt;PhieuBauCu!$C$20),0,IF(SUBSTITUTE(LOWER($B91),E$1,",")=LOWER($B91),1,0))),"")</f>
        <v/>
      </c>
      <c r="F91" s="4" t="str">
        <f>IF(LEN(PhieuBauCu!$C$3) &gt;0,  IF(OR(LEN($B91)=0,LEN(F$1)=0),"",IF(OR($B91=0,$AN91&gt;PhieuBauCu!$C$20),0,IF(SUBSTITUTE(LOWER($B91),F$1,",")=LOWER($B91),1,0))),"")</f>
        <v/>
      </c>
      <c r="G91" s="4" t="str">
        <f>IF(LEN(PhieuBauCu!$C$3) &gt;0,  IF(OR(LEN($B91)=0,LEN(G$1)=0),"",IF(OR($B91=0,$AN91&gt;PhieuBauCu!$C$20),0,IF(SUBSTITUTE(LOWER($B91),G$1,",")=LOWER($B91),1,0))),"")</f>
        <v/>
      </c>
      <c r="H91" s="4" t="str">
        <f>IF(LEN(PhieuBauCu!$C$3) &gt;0,  IF(OR(LEN($B91)=0,LEN(H$1)=0),"",IF(OR($B91=0,$AN91&gt;PhieuBauCu!$C$20),0,IF(SUBSTITUTE(LOWER($B91),H$1,",")=LOWER($B91),1,0))),"")</f>
        <v/>
      </c>
      <c r="I91" s="4" t="str">
        <f>IF(LEN(PhieuBauCu!$C$3) &gt;0,  IF(OR(LEN($B91)=0,LEN(I$1)=0),"",IF(OR($B91=0,$AN91&gt;PhieuBauCu!$C$20),0,IF(SUBSTITUTE(LOWER($B91),I$1,",")=LOWER($B91),1,0))),"")</f>
        <v/>
      </c>
      <c r="J91" s="4" t="str">
        <f>IF(LEN(PhieuBauCu!$C$3) &gt;0, IF(OR(LEN($B91)=0,LEN(J$1)=0),"",IF(OR($B91=0,$AN91&gt;PhieuBauCu!$C$20),0,IF(SUBSTITUTE(LOWER($B91),J$1,",")=LOWER($B91),1,0))),"")</f>
        <v/>
      </c>
      <c r="K91" s="4" t="str">
        <f>IF(LEN(PhieuBauCu!$C$3) &gt;0, IF(OR(LEN($B91)=0,LEN(K$1)=0),"",IF(OR($B91=0,$AN91&gt;PhieuBauCu!$C$20),0,IF(SUBSTITUTE(LOWER($B91),K$1,",")=LOWER($B91),1,0))),"")</f>
        <v/>
      </c>
      <c r="L91" s="4" t="str">
        <f>IF(LEN(PhieuBauCu!$C$3) &gt;0, IF(OR(LEN($B91)=0,LEN(L$1)=0),"",IF(OR($B91=0,$AN91&gt;PhieuBauCu!$C$20),0,IF(SUBSTITUTE(LOWER($B91),L$1,",")=LOWER($B91),1,0))),"")</f>
        <v/>
      </c>
      <c r="M91" s="4" t="str">
        <f>IF(LEN(PhieuBauCu!$C$3) &gt;0,  IF(OR(LEN($B91)=0,LEN(M$1)=0),"",IF(OR($B91=0,$AN91&gt;PhieuBauCu!$C$20),0,IF(SUBSTITUTE(LOWER($B91),M$1,",")=LOWER($B91),1,0))),"")</f>
        <v/>
      </c>
      <c r="N91" s="4" t="str">
        <f>IF(LEN(PhieuBauCu!$C$3) &gt;0,  IF(OR(LEN($B91)=0,LEN(N$1)=0),"",IF(OR($B91=0,$AN91&gt;PhieuBauCu!$C$20),0,IF(SUBSTITUTE(LOWER($B91),N$1,",")=LOWER($B91),1,0))),"")</f>
        <v/>
      </c>
      <c r="O91" s="4" t="str">
        <f>IF(LEN(PhieuBauCu!$C$3) &gt;0,  IF(OR(LEN($B91)=0,LEN(O$1)=0),"",IF(OR($B91=0,$AN91&gt;PhieuBauCu!$C$20),0,IF(SUBSTITUTE(LOWER($B91),O$1,",")=LOWER($B91),1,0))),"")</f>
        <v/>
      </c>
      <c r="P91" s="4" t="str">
        <f>IF(LEN(PhieuBauCu!$C$3) &gt;0,  IF(OR(LEN($B91)=0,LEN(P$1)=0),"",IF(OR($B91=0,$AN91&gt;PhieuBauCu!$C$20),0,IF(SUBSTITUTE(LOWER($B91),P$1,",")=LOWER($B91),1,0))),"")</f>
        <v/>
      </c>
      <c r="Q91" s="4" t="str">
        <f>IF(LEN(PhieuBauCu!$C$3) &gt;0,  IF(OR(LEN($B91)=0,LEN(Q$1)=0),"",IF(OR($B91=0,$AN91&gt;PhieuBauCu!$C$20),0,IF(SUBSTITUTE(LOWER($B91),Q$1,",")=LOWER($B91),1,0))),"")</f>
        <v/>
      </c>
      <c r="R91" s="4" t="str">
        <f>IF(LEN(PhieuBauCu!$C$3) &gt;0,  IF(OR(LEN($B91)=0,LEN(R$1)=0),"",IF(OR($B91=0,$AN91&gt;PhieuBauCu!$C$20),0,IF(SUBSTITUTE(LOWER($B91),R$1,",")=LOWER($B91),1,0))),"")</f>
        <v/>
      </c>
      <c r="S91" s="4" t="str">
        <f>IF(LEN(PhieuBauCu!$C$3) &gt;0,  IF(OR(LEN($B91)=0,LEN(S$1)=0),"",IF(OR($B91=0,$AN91&gt;PhieuBauCu!$C$20),0,IF(SUBSTITUTE(LOWER($B91),S$1,",")=LOWER($B91),1,0))),"")</f>
        <v/>
      </c>
      <c r="T91" s="4" t="str">
        <f>IF(LEN(PhieuBauCu!$C$3) &gt;0,  IF(OR(LEN($B91)=0,LEN(T$1)=0),"",IF(OR($B91=0,$AN91&gt;PhieuBauCu!$C$20),0,IF(SUBSTITUTE(LOWER($B91),T$1,",")=LOWER($B91),1,0))),"")</f>
        <v/>
      </c>
      <c r="U91" s="10">
        <f t="shared" si="26"/>
        <v>0</v>
      </c>
      <c r="V91" s="29">
        <f>IF(B91=0,0,IF(AND(LEN(B91&gt;0),U91&gt;=1, U91&lt;=PhieuBauCu!$C$20),1,0))</f>
        <v>0</v>
      </c>
      <c r="W91" s="29">
        <f t="shared" si="27"/>
        <v>1</v>
      </c>
      <c r="X91" s="29">
        <f t="shared" si="28"/>
        <v>1</v>
      </c>
      <c r="Y91" s="29">
        <f t="shared" si="29"/>
        <v>1</v>
      </c>
      <c r="Z91" s="29">
        <f t="shared" si="30"/>
        <v>1</v>
      </c>
      <c r="AA91" s="29">
        <f t="shared" si="31"/>
        <v>1</v>
      </c>
      <c r="AB91" s="29">
        <f t="shared" si="32"/>
        <v>1</v>
      </c>
      <c r="AC91" s="29">
        <f t="shared" si="33"/>
        <v>1</v>
      </c>
      <c r="AD91" s="29">
        <f t="shared" si="34"/>
        <v>1</v>
      </c>
      <c r="AE91" s="29">
        <f t="shared" si="35"/>
        <v>1</v>
      </c>
      <c r="AF91" s="29">
        <f t="shared" si="36"/>
        <v>1</v>
      </c>
      <c r="AG91" s="29">
        <f t="shared" si="37"/>
        <v>1</v>
      </c>
      <c r="AH91" s="29">
        <f t="shared" si="38"/>
        <v>0</v>
      </c>
      <c r="AI91" s="29">
        <f t="shared" si="39"/>
        <v>0</v>
      </c>
      <c r="AJ91" s="29">
        <f t="shared" si="40"/>
        <v>0</v>
      </c>
      <c r="AK91" s="29">
        <f t="shared" si="41"/>
        <v>0</v>
      </c>
      <c r="AL91" s="29">
        <f t="shared" si="42"/>
        <v>0</v>
      </c>
      <c r="AM91" s="29">
        <f t="shared" si="43"/>
        <v>0</v>
      </c>
      <c r="AN91" s="29">
        <f t="shared" si="44"/>
        <v>11</v>
      </c>
      <c r="AO91" s="29">
        <f t="shared" si="45"/>
        <v>0</v>
      </c>
    </row>
    <row r="92" spans="1:41" ht="28.5" customHeight="1" x14ac:dyDescent="0.25">
      <c r="A92" s="31">
        <v>88</v>
      </c>
      <c r="B92" s="36"/>
      <c r="C92" s="30" t="str">
        <f t="shared" si="25"/>
        <v/>
      </c>
      <c r="D92" s="4" t="str">
        <f>IF(LEN(PhieuBauCu!$C$3) &gt;0, IF(OR(LEN($B92)=0,LEN(D$1)=0),"",IF(OR($B92=0,$AN92&gt;PhieuBauCu!$C$20),0,IF(SUBSTITUTE(LOWER($B92),D$1,",")=LOWER($B92),1,0))),"")</f>
        <v/>
      </c>
      <c r="E92" s="4" t="str">
        <f>IF(LEN(PhieuBauCu!$C$3) &gt;0, IF(OR(LEN($B92)=0,LEN(E$1)=0),"",IF(OR($B92=0,$AN92&gt;PhieuBauCu!$C$20),0,IF(SUBSTITUTE(LOWER($B92),E$1,",")=LOWER($B92),1,0))),"")</f>
        <v/>
      </c>
      <c r="F92" s="4" t="str">
        <f>IF(LEN(PhieuBauCu!$C$3) &gt;0,  IF(OR(LEN($B92)=0,LEN(F$1)=0),"",IF(OR($B92=0,$AN92&gt;PhieuBauCu!$C$20),0,IF(SUBSTITUTE(LOWER($B92),F$1,",")=LOWER($B92),1,0))),"")</f>
        <v/>
      </c>
      <c r="G92" s="4" t="str">
        <f>IF(LEN(PhieuBauCu!$C$3) &gt;0,  IF(OR(LEN($B92)=0,LEN(G$1)=0),"",IF(OR($B92=0,$AN92&gt;PhieuBauCu!$C$20),0,IF(SUBSTITUTE(LOWER($B92),G$1,",")=LOWER($B92),1,0))),"")</f>
        <v/>
      </c>
      <c r="H92" s="4" t="str">
        <f>IF(LEN(PhieuBauCu!$C$3) &gt;0,  IF(OR(LEN($B92)=0,LEN(H$1)=0),"",IF(OR($B92=0,$AN92&gt;PhieuBauCu!$C$20),0,IF(SUBSTITUTE(LOWER($B92),H$1,",")=LOWER($B92),1,0))),"")</f>
        <v/>
      </c>
      <c r="I92" s="4" t="str">
        <f>IF(LEN(PhieuBauCu!$C$3) &gt;0,  IF(OR(LEN($B92)=0,LEN(I$1)=0),"",IF(OR($B92=0,$AN92&gt;PhieuBauCu!$C$20),0,IF(SUBSTITUTE(LOWER($B92),I$1,",")=LOWER($B92),1,0))),"")</f>
        <v/>
      </c>
      <c r="J92" s="4" t="str">
        <f>IF(LEN(PhieuBauCu!$C$3) &gt;0, IF(OR(LEN($B92)=0,LEN(J$1)=0),"",IF(OR($B92=0,$AN92&gt;PhieuBauCu!$C$20),0,IF(SUBSTITUTE(LOWER($B92),J$1,",")=LOWER($B92),1,0))),"")</f>
        <v/>
      </c>
      <c r="K92" s="4" t="str">
        <f>IF(LEN(PhieuBauCu!$C$3) &gt;0, IF(OR(LEN($B92)=0,LEN(K$1)=0),"",IF(OR($B92=0,$AN92&gt;PhieuBauCu!$C$20),0,IF(SUBSTITUTE(LOWER($B92),K$1,",")=LOWER($B92),1,0))),"")</f>
        <v/>
      </c>
      <c r="L92" s="4" t="str">
        <f>IF(LEN(PhieuBauCu!$C$3) &gt;0, IF(OR(LEN($B92)=0,LEN(L$1)=0),"",IF(OR($B92=0,$AN92&gt;PhieuBauCu!$C$20),0,IF(SUBSTITUTE(LOWER($B92),L$1,",")=LOWER($B92),1,0))),"")</f>
        <v/>
      </c>
      <c r="M92" s="4" t="str">
        <f>IF(LEN(PhieuBauCu!$C$3) &gt;0,  IF(OR(LEN($B92)=0,LEN(M$1)=0),"",IF(OR($B92=0,$AN92&gt;PhieuBauCu!$C$20),0,IF(SUBSTITUTE(LOWER($B92),M$1,",")=LOWER($B92),1,0))),"")</f>
        <v/>
      </c>
      <c r="N92" s="4" t="str">
        <f>IF(LEN(PhieuBauCu!$C$3) &gt;0,  IF(OR(LEN($B92)=0,LEN(N$1)=0),"",IF(OR($B92=0,$AN92&gt;PhieuBauCu!$C$20),0,IF(SUBSTITUTE(LOWER($B92),N$1,",")=LOWER($B92),1,0))),"")</f>
        <v/>
      </c>
      <c r="O92" s="4" t="str">
        <f>IF(LEN(PhieuBauCu!$C$3) &gt;0,  IF(OR(LEN($B92)=0,LEN(O$1)=0),"",IF(OR($B92=0,$AN92&gt;PhieuBauCu!$C$20),0,IF(SUBSTITUTE(LOWER($B92),O$1,",")=LOWER($B92),1,0))),"")</f>
        <v/>
      </c>
      <c r="P92" s="4" t="str">
        <f>IF(LEN(PhieuBauCu!$C$3) &gt;0,  IF(OR(LEN($B92)=0,LEN(P$1)=0),"",IF(OR($B92=0,$AN92&gt;PhieuBauCu!$C$20),0,IF(SUBSTITUTE(LOWER($B92),P$1,",")=LOWER($B92),1,0))),"")</f>
        <v/>
      </c>
      <c r="Q92" s="4" t="str">
        <f>IF(LEN(PhieuBauCu!$C$3) &gt;0,  IF(OR(LEN($B92)=0,LEN(Q$1)=0),"",IF(OR($B92=0,$AN92&gt;PhieuBauCu!$C$20),0,IF(SUBSTITUTE(LOWER($B92),Q$1,",")=LOWER($B92),1,0))),"")</f>
        <v/>
      </c>
      <c r="R92" s="4" t="str">
        <f>IF(LEN(PhieuBauCu!$C$3) &gt;0,  IF(OR(LEN($B92)=0,LEN(R$1)=0),"",IF(OR($B92=0,$AN92&gt;PhieuBauCu!$C$20),0,IF(SUBSTITUTE(LOWER($B92),R$1,",")=LOWER($B92),1,0))),"")</f>
        <v/>
      </c>
      <c r="S92" s="4" t="str">
        <f>IF(LEN(PhieuBauCu!$C$3) &gt;0,  IF(OR(LEN($B92)=0,LEN(S$1)=0),"",IF(OR($B92=0,$AN92&gt;PhieuBauCu!$C$20),0,IF(SUBSTITUTE(LOWER($B92),S$1,",")=LOWER($B92),1,0))),"")</f>
        <v/>
      </c>
      <c r="T92" s="4" t="str">
        <f>IF(LEN(PhieuBauCu!$C$3) &gt;0,  IF(OR(LEN($B92)=0,LEN(T$1)=0),"",IF(OR($B92=0,$AN92&gt;PhieuBauCu!$C$20),0,IF(SUBSTITUTE(LOWER($B92),T$1,",")=LOWER($B92),1,0))),"")</f>
        <v/>
      </c>
      <c r="U92" s="10">
        <f t="shared" si="26"/>
        <v>0</v>
      </c>
      <c r="V92" s="29">
        <f>IF(B92=0,0,IF(AND(LEN(B92&gt;0),U92&gt;=1, U92&lt;=PhieuBauCu!$C$20),1,0))</f>
        <v>0</v>
      </c>
      <c r="W92" s="29">
        <f t="shared" si="27"/>
        <v>1</v>
      </c>
      <c r="X92" s="29">
        <f t="shared" si="28"/>
        <v>1</v>
      </c>
      <c r="Y92" s="29">
        <f t="shared" si="29"/>
        <v>1</v>
      </c>
      <c r="Z92" s="29">
        <f t="shared" si="30"/>
        <v>1</v>
      </c>
      <c r="AA92" s="29">
        <f t="shared" si="31"/>
        <v>1</v>
      </c>
      <c r="AB92" s="29">
        <f t="shared" si="32"/>
        <v>1</v>
      </c>
      <c r="AC92" s="29">
        <f t="shared" si="33"/>
        <v>1</v>
      </c>
      <c r="AD92" s="29">
        <f t="shared" si="34"/>
        <v>1</v>
      </c>
      <c r="AE92" s="29">
        <f t="shared" si="35"/>
        <v>1</v>
      </c>
      <c r="AF92" s="29">
        <f t="shared" si="36"/>
        <v>1</v>
      </c>
      <c r="AG92" s="29">
        <f t="shared" si="37"/>
        <v>1</v>
      </c>
      <c r="AH92" s="29">
        <f t="shared" si="38"/>
        <v>0</v>
      </c>
      <c r="AI92" s="29">
        <f t="shared" si="39"/>
        <v>0</v>
      </c>
      <c r="AJ92" s="29">
        <f t="shared" si="40"/>
        <v>0</v>
      </c>
      <c r="AK92" s="29">
        <f t="shared" si="41"/>
        <v>0</v>
      </c>
      <c r="AL92" s="29">
        <f t="shared" si="42"/>
        <v>0</v>
      </c>
      <c r="AM92" s="29">
        <f t="shared" si="43"/>
        <v>0</v>
      </c>
      <c r="AN92" s="29">
        <f t="shared" si="44"/>
        <v>11</v>
      </c>
      <c r="AO92" s="29">
        <f t="shared" si="45"/>
        <v>0</v>
      </c>
    </row>
    <row r="93" spans="1:41" ht="28.5" customHeight="1" x14ac:dyDescent="0.25">
      <c r="A93" s="31">
        <v>89</v>
      </c>
      <c r="B93" s="36"/>
      <c r="C93" s="30" t="str">
        <f t="shared" si="25"/>
        <v/>
      </c>
      <c r="D93" s="4" t="str">
        <f>IF(LEN(PhieuBauCu!$C$3) &gt;0, IF(OR(LEN($B93)=0,LEN(D$1)=0),"",IF(OR($B93=0,$AN93&gt;PhieuBauCu!$C$20),0,IF(SUBSTITUTE(LOWER($B93),D$1,",")=LOWER($B93),1,0))),"")</f>
        <v/>
      </c>
      <c r="E93" s="4" t="str">
        <f>IF(LEN(PhieuBauCu!$C$3) &gt;0, IF(OR(LEN($B93)=0,LEN(E$1)=0),"",IF(OR($B93=0,$AN93&gt;PhieuBauCu!$C$20),0,IF(SUBSTITUTE(LOWER($B93),E$1,",")=LOWER($B93),1,0))),"")</f>
        <v/>
      </c>
      <c r="F93" s="4" t="str">
        <f>IF(LEN(PhieuBauCu!$C$3) &gt;0,  IF(OR(LEN($B93)=0,LEN(F$1)=0),"",IF(OR($B93=0,$AN93&gt;PhieuBauCu!$C$20),0,IF(SUBSTITUTE(LOWER($B93),F$1,",")=LOWER($B93),1,0))),"")</f>
        <v/>
      </c>
      <c r="G93" s="4" t="str">
        <f>IF(LEN(PhieuBauCu!$C$3) &gt;0,  IF(OR(LEN($B93)=0,LEN(G$1)=0),"",IF(OR($B93=0,$AN93&gt;PhieuBauCu!$C$20),0,IF(SUBSTITUTE(LOWER($B93),G$1,",")=LOWER($B93),1,0))),"")</f>
        <v/>
      </c>
      <c r="H93" s="4" t="str">
        <f>IF(LEN(PhieuBauCu!$C$3) &gt;0,  IF(OR(LEN($B93)=0,LEN(H$1)=0),"",IF(OR($B93=0,$AN93&gt;PhieuBauCu!$C$20),0,IF(SUBSTITUTE(LOWER($B93),H$1,",")=LOWER($B93),1,0))),"")</f>
        <v/>
      </c>
      <c r="I93" s="4" t="str">
        <f>IF(LEN(PhieuBauCu!$C$3) &gt;0,  IF(OR(LEN($B93)=0,LEN(I$1)=0),"",IF(OR($B93=0,$AN93&gt;PhieuBauCu!$C$20),0,IF(SUBSTITUTE(LOWER($B93),I$1,",")=LOWER($B93),1,0))),"")</f>
        <v/>
      </c>
      <c r="J93" s="4" t="str">
        <f>IF(LEN(PhieuBauCu!$C$3) &gt;0, IF(OR(LEN($B93)=0,LEN(J$1)=0),"",IF(OR($B93=0,$AN93&gt;PhieuBauCu!$C$20),0,IF(SUBSTITUTE(LOWER($B93),J$1,",")=LOWER($B93),1,0))),"")</f>
        <v/>
      </c>
      <c r="K93" s="4" t="str">
        <f>IF(LEN(PhieuBauCu!$C$3) &gt;0, IF(OR(LEN($B93)=0,LEN(K$1)=0),"",IF(OR($B93=0,$AN93&gt;PhieuBauCu!$C$20),0,IF(SUBSTITUTE(LOWER($B93),K$1,",")=LOWER($B93),1,0))),"")</f>
        <v/>
      </c>
      <c r="L93" s="4" t="str">
        <f>IF(LEN(PhieuBauCu!$C$3) &gt;0, IF(OR(LEN($B93)=0,LEN(L$1)=0),"",IF(OR($B93=0,$AN93&gt;PhieuBauCu!$C$20),0,IF(SUBSTITUTE(LOWER($B93),L$1,",")=LOWER($B93),1,0))),"")</f>
        <v/>
      </c>
      <c r="M93" s="4" t="str">
        <f>IF(LEN(PhieuBauCu!$C$3) &gt;0,  IF(OR(LEN($B93)=0,LEN(M$1)=0),"",IF(OR($B93=0,$AN93&gt;PhieuBauCu!$C$20),0,IF(SUBSTITUTE(LOWER($B93),M$1,",")=LOWER($B93),1,0))),"")</f>
        <v/>
      </c>
      <c r="N93" s="4" t="str">
        <f>IF(LEN(PhieuBauCu!$C$3) &gt;0,  IF(OR(LEN($B93)=0,LEN(N$1)=0),"",IF(OR($B93=0,$AN93&gt;PhieuBauCu!$C$20),0,IF(SUBSTITUTE(LOWER($B93),N$1,",")=LOWER($B93),1,0))),"")</f>
        <v/>
      </c>
      <c r="O93" s="4" t="str">
        <f>IF(LEN(PhieuBauCu!$C$3) &gt;0,  IF(OR(LEN($B93)=0,LEN(O$1)=0),"",IF(OR($B93=0,$AN93&gt;PhieuBauCu!$C$20),0,IF(SUBSTITUTE(LOWER($B93),O$1,",")=LOWER($B93),1,0))),"")</f>
        <v/>
      </c>
      <c r="P93" s="4" t="str">
        <f>IF(LEN(PhieuBauCu!$C$3) &gt;0,  IF(OR(LEN($B93)=0,LEN(P$1)=0),"",IF(OR($B93=0,$AN93&gt;PhieuBauCu!$C$20),0,IF(SUBSTITUTE(LOWER($B93),P$1,",")=LOWER($B93),1,0))),"")</f>
        <v/>
      </c>
      <c r="Q93" s="4" t="str">
        <f>IF(LEN(PhieuBauCu!$C$3) &gt;0,  IF(OR(LEN($B93)=0,LEN(Q$1)=0),"",IF(OR($B93=0,$AN93&gt;PhieuBauCu!$C$20),0,IF(SUBSTITUTE(LOWER($B93),Q$1,",")=LOWER($B93),1,0))),"")</f>
        <v/>
      </c>
      <c r="R93" s="4" t="str">
        <f>IF(LEN(PhieuBauCu!$C$3) &gt;0,  IF(OR(LEN($B93)=0,LEN(R$1)=0),"",IF(OR($B93=0,$AN93&gt;PhieuBauCu!$C$20),0,IF(SUBSTITUTE(LOWER($B93),R$1,",")=LOWER($B93),1,0))),"")</f>
        <v/>
      </c>
      <c r="S93" s="4" t="str">
        <f>IF(LEN(PhieuBauCu!$C$3) &gt;0,  IF(OR(LEN($B93)=0,LEN(S$1)=0),"",IF(OR($B93=0,$AN93&gt;PhieuBauCu!$C$20),0,IF(SUBSTITUTE(LOWER($B93),S$1,",")=LOWER($B93),1,0))),"")</f>
        <v/>
      </c>
      <c r="T93" s="4" t="str">
        <f>IF(LEN(PhieuBauCu!$C$3) &gt;0,  IF(OR(LEN($B93)=0,LEN(T$1)=0),"",IF(OR($B93=0,$AN93&gt;PhieuBauCu!$C$20),0,IF(SUBSTITUTE(LOWER($B93),T$1,",")=LOWER($B93),1,0))),"")</f>
        <v/>
      </c>
      <c r="U93" s="10">
        <f t="shared" si="26"/>
        <v>0</v>
      </c>
      <c r="V93" s="29">
        <f>IF(B93=0,0,IF(AND(LEN(B93&gt;0),U93&gt;=1, U93&lt;=PhieuBauCu!$C$20),1,0))</f>
        <v>0</v>
      </c>
      <c r="W93" s="29">
        <f t="shared" si="27"/>
        <v>1</v>
      </c>
      <c r="X93" s="29">
        <f t="shared" si="28"/>
        <v>1</v>
      </c>
      <c r="Y93" s="29">
        <f t="shared" si="29"/>
        <v>1</v>
      </c>
      <c r="Z93" s="29">
        <f t="shared" si="30"/>
        <v>1</v>
      </c>
      <c r="AA93" s="29">
        <f t="shared" si="31"/>
        <v>1</v>
      </c>
      <c r="AB93" s="29">
        <f t="shared" si="32"/>
        <v>1</v>
      </c>
      <c r="AC93" s="29">
        <f t="shared" si="33"/>
        <v>1</v>
      </c>
      <c r="AD93" s="29">
        <f t="shared" si="34"/>
        <v>1</v>
      </c>
      <c r="AE93" s="29">
        <f t="shared" si="35"/>
        <v>1</v>
      </c>
      <c r="AF93" s="29">
        <f t="shared" si="36"/>
        <v>1</v>
      </c>
      <c r="AG93" s="29">
        <f t="shared" si="37"/>
        <v>1</v>
      </c>
      <c r="AH93" s="29">
        <f t="shared" si="38"/>
        <v>0</v>
      </c>
      <c r="AI93" s="29">
        <f t="shared" si="39"/>
        <v>0</v>
      </c>
      <c r="AJ93" s="29">
        <f t="shared" si="40"/>
        <v>0</v>
      </c>
      <c r="AK93" s="29">
        <f t="shared" si="41"/>
        <v>0</v>
      </c>
      <c r="AL93" s="29">
        <f t="shared" si="42"/>
        <v>0</v>
      </c>
      <c r="AM93" s="29">
        <f t="shared" si="43"/>
        <v>0</v>
      </c>
      <c r="AN93" s="29">
        <f t="shared" si="44"/>
        <v>11</v>
      </c>
      <c r="AO93" s="29">
        <f t="shared" si="45"/>
        <v>0</v>
      </c>
    </row>
    <row r="94" spans="1:41" ht="28.5" customHeight="1" x14ac:dyDescent="0.25">
      <c r="A94" s="31">
        <v>90</v>
      </c>
      <c r="B94" s="36"/>
      <c r="C94" s="30" t="str">
        <f t="shared" si="25"/>
        <v/>
      </c>
      <c r="D94" s="4" t="str">
        <f>IF(LEN(PhieuBauCu!$C$3) &gt;0, IF(OR(LEN($B94)=0,LEN(D$1)=0),"",IF(OR($B94=0,$AN94&gt;PhieuBauCu!$C$20),0,IF(SUBSTITUTE(LOWER($B94),D$1,",")=LOWER($B94),1,0))),"")</f>
        <v/>
      </c>
      <c r="E94" s="4" t="str">
        <f>IF(LEN(PhieuBauCu!$C$3) &gt;0, IF(OR(LEN($B94)=0,LEN(E$1)=0),"",IF(OR($B94=0,$AN94&gt;PhieuBauCu!$C$20),0,IF(SUBSTITUTE(LOWER($B94),E$1,",")=LOWER($B94),1,0))),"")</f>
        <v/>
      </c>
      <c r="F94" s="4" t="str">
        <f>IF(LEN(PhieuBauCu!$C$3) &gt;0,  IF(OR(LEN($B94)=0,LEN(F$1)=0),"",IF(OR($B94=0,$AN94&gt;PhieuBauCu!$C$20),0,IF(SUBSTITUTE(LOWER($B94),F$1,",")=LOWER($B94),1,0))),"")</f>
        <v/>
      </c>
      <c r="G94" s="4" t="str">
        <f>IF(LEN(PhieuBauCu!$C$3) &gt;0,  IF(OR(LEN($B94)=0,LEN(G$1)=0),"",IF(OR($B94=0,$AN94&gt;PhieuBauCu!$C$20),0,IF(SUBSTITUTE(LOWER($B94),G$1,",")=LOWER($B94),1,0))),"")</f>
        <v/>
      </c>
      <c r="H94" s="4" t="str">
        <f>IF(LEN(PhieuBauCu!$C$3) &gt;0,  IF(OR(LEN($B94)=0,LEN(H$1)=0),"",IF(OR($B94=0,$AN94&gt;PhieuBauCu!$C$20),0,IF(SUBSTITUTE(LOWER($B94),H$1,",")=LOWER($B94),1,0))),"")</f>
        <v/>
      </c>
      <c r="I94" s="4" t="str">
        <f>IF(LEN(PhieuBauCu!$C$3) &gt;0,  IF(OR(LEN($B94)=0,LEN(I$1)=0),"",IF(OR($B94=0,$AN94&gt;PhieuBauCu!$C$20),0,IF(SUBSTITUTE(LOWER($B94),I$1,",")=LOWER($B94),1,0))),"")</f>
        <v/>
      </c>
      <c r="J94" s="4" t="str">
        <f>IF(LEN(PhieuBauCu!$C$3) &gt;0, IF(OR(LEN($B94)=0,LEN(J$1)=0),"",IF(OR($B94=0,$AN94&gt;PhieuBauCu!$C$20),0,IF(SUBSTITUTE(LOWER($B94),J$1,",")=LOWER($B94),1,0))),"")</f>
        <v/>
      </c>
      <c r="K94" s="4" t="str">
        <f>IF(LEN(PhieuBauCu!$C$3) &gt;0, IF(OR(LEN($B94)=0,LEN(K$1)=0),"",IF(OR($B94=0,$AN94&gt;PhieuBauCu!$C$20),0,IF(SUBSTITUTE(LOWER($B94),K$1,",")=LOWER($B94),1,0))),"")</f>
        <v/>
      </c>
      <c r="L94" s="4" t="str">
        <f>IF(LEN(PhieuBauCu!$C$3) &gt;0, IF(OR(LEN($B94)=0,LEN(L$1)=0),"",IF(OR($B94=0,$AN94&gt;PhieuBauCu!$C$20),0,IF(SUBSTITUTE(LOWER($B94),L$1,",")=LOWER($B94),1,0))),"")</f>
        <v/>
      </c>
      <c r="M94" s="4" t="str">
        <f>IF(LEN(PhieuBauCu!$C$3) &gt;0,  IF(OR(LEN($B94)=0,LEN(M$1)=0),"",IF(OR($B94=0,$AN94&gt;PhieuBauCu!$C$20),0,IF(SUBSTITUTE(LOWER($B94),M$1,",")=LOWER($B94),1,0))),"")</f>
        <v/>
      </c>
      <c r="N94" s="4" t="str">
        <f>IF(LEN(PhieuBauCu!$C$3) &gt;0,  IF(OR(LEN($B94)=0,LEN(N$1)=0),"",IF(OR($B94=0,$AN94&gt;PhieuBauCu!$C$20),0,IF(SUBSTITUTE(LOWER($B94),N$1,",")=LOWER($B94),1,0))),"")</f>
        <v/>
      </c>
      <c r="O94" s="4" t="str">
        <f>IF(LEN(PhieuBauCu!$C$3) &gt;0,  IF(OR(LEN($B94)=0,LEN(O$1)=0),"",IF(OR($B94=0,$AN94&gt;PhieuBauCu!$C$20),0,IF(SUBSTITUTE(LOWER($B94),O$1,",")=LOWER($B94),1,0))),"")</f>
        <v/>
      </c>
      <c r="P94" s="4" t="str">
        <f>IF(LEN(PhieuBauCu!$C$3) &gt;0,  IF(OR(LEN($B94)=0,LEN(P$1)=0),"",IF(OR($B94=0,$AN94&gt;PhieuBauCu!$C$20),0,IF(SUBSTITUTE(LOWER($B94),P$1,",")=LOWER($B94),1,0))),"")</f>
        <v/>
      </c>
      <c r="Q94" s="4" t="str">
        <f>IF(LEN(PhieuBauCu!$C$3) &gt;0,  IF(OR(LEN($B94)=0,LEN(Q$1)=0),"",IF(OR($B94=0,$AN94&gt;PhieuBauCu!$C$20),0,IF(SUBSTITUTE(LOWER($B94),Q$1,",")=LOWER($B94),1,0))),"")</f>
        <v/>
      </c>
      <c r="R94" s="4" t="str">
        <f>IF(LEN(PhieuBauCu!$C$3) &gt;0,  IF(OR(LEN($B94)=0,LEN(R$1)=0),"",IF(OR($B94=0,$AN94&gt;PhieuBauCu!$C$20),0,IF(SUBSTITUTE(LOWER($B94),R$1,",")=LOWER($B94),1,0))),"")</f>
        <v/>
      </c>
      <c r="S94" s="4" t="str">
        <f>IF(LEN(PhieuBauCu!$C$3) &gt;0,  IF(OR(LEN($B94)=0,LEN(S$1)=0),"",IF(OR($B94=0,$AN94&gt;PhieuBauCu!$C$20),0,IF(SUBSTITUTE(LOWER($B94),S$1,",")=LOWER($B94),1,0))),"")</f>
        <v/>
      </c>
      <c r="T94" s="4" t="str">
        <f>IF(LEN(PhieuBauCu!$C$3) &gt;0,  IF(OR(LEN($B94)=0,LEN(T$1)=0),"",IF(OR($B94=0,$AN94&gt;PhieuBauCu!$C$20),0,IF(SUBSTITUTE(LOWER($B94),T$1,",")=LOWER($B94),1,0))),"")</f>
        <v/>
      </c>
      <c r="U94" s="10">
        <f t="shared" si="26"/>
        <v>0</v>
      </c>
      <c r="V94" s="29">
        <f>IF(B94=0,0,IF(AND(LEN(B94&gt;0),U94&gt;=1, U94&lt;=PhieuBauCu!$C$20),1,0))</f>
        <v>0</v>
      </c>
      <c r="W94" s="29">
        <f t="shared" si="27"/>
        <v>1</v>
      </c>
      <c r="X94" s="29">
        <f t="shared" si="28"/>
        <v>1</v>
      </c>
      <c r="Y94" s="29">
        <f t="shared" si="29"/>
        <v>1</v>
      </c>
      <c r="Z94" s="29">
        <f t="shared" si="30"/>
        <v>1</v>
      </c>
      <c r="AA94" s="29">
        <f t="shared" si="31"/>
        <v>1</v>
      </c>
      <c r="AB94" s="29">
        <f t="shared" si="32"/>
        <v>1</v>
      </c>
      <c r="AC94" s="29">
        <f t="shared" si="33"/>
        <v>1</v>
      </c>
      <c r="AD94" s="29">
        <f t="shared" si="34"/>
        <v>1</v>
      </c>
      <c r="AE94" s="29">
        <f t="shared" si="35"/>
        <v>1</v>
      </c>
      <c r="AF94" s="29">
        <f t="shared" si="36"/>
        <v>1</v>
      </c>
      <c r="AG94" s="29">
        <f t="shared" si="37"/>
        <v>1</v>
      </c>
      <c r="AH94" s="29">
        <f t="shared" si="38"/>
        <v>0</v>
      </c>
      <c r="AI94" s="29">
        <f t="shared" si="39"/>
        <v>0</v>
      </c>
      <c r="AJ94" s="29">
        <f t="shared" si="40"/>
        <v>0</v>
      </c>
      <c r="AK94" s="29">
        <f t="shared" si="41"/>
        <v>0</v>
      </c>
      <c r="AL94" s="29">
        <f t="shared" si="42"/>
        <v>0</v>
      </c>
      <c r="AM94" s="29">
        <f t="shared" si="43"/>
        <v>0</v>
      </c>
      <c r="AN94" s="29">
        <f t="shared" si="44"/>
        <v>11</v>
      </c>
      <c r="AO94" s="29">
        <f t="shared" si="45"/>
        <v>0</v>
      </c>
    </row>
    <row r="95" spans="1:41" ht="28.5" customHeight="1" x14ac:dyDescent="0.25">
      <c r="A95" s="31">
        <v>91</v>
      </c>
      <c r="B95" s="36"/>
      <c r="C95" s="30" t="str">
        <f t="shared" si="25"/>
        <v/>
      </c>
      <c r="D95" s="4" t="str">
        <f>IF(LEN(PhieuBauCu!$C$3) &gt;0, IF(OR(LEN($B95)=0,LEN(D$1)=0),"",IF(OR($B95=0,$AN95&gt;PhieuBauCu!$C$20),0,IF(SUBSTITUTE(LOWER($B95),D$1,",")=LOWER($B95),1,0))),"")</f>
        <v/>
      </c>
      <c r="E95" s="4" t="str">
        <f>IF(LEN(PhieuBauCu!$C$3) &gt;0, IF(OR(LEN($B95)=0,LEN(E$1)=0),"",IF(OR($B95=0,$AN95&gt;PhieuBauCu!$C$20),0,IF(SUBSTITUTE(LOWER($B95),E$1,",")=LOWER($B95),1,0))),"")</f>
        <v/>
      </c>
      <c r="F95" s="4" t="str">
        <f>IF(LEN(PhieuBauCu!$C$3) &gt;0,  IF(OR(LEN($B95)=0,LEN(F$1)=0),"",IF(OR($B95=0,$AN95&gt;PhieuBauCu!$C$20),0,IF(SUBSTITUTE(LOWER($B95),F$1,",")=LOWER($B95),1,0))),"")</f>
        <v/>
      </c>
      <c r="G95" s="4" t="str">
        <f>IF(LEN(PhieuBauCu!$C$3) &gt;0,  IF(OR(LEN($B95)=0,LEN(G$1)=0),"",IF(OR($B95=0,$AN95&gt;PhieuBauCu!$C$20),0,IF(SUBSTITUTE(LOWER($B95),G$1,",")=LOWER($B95),1,0))),"")</f>
        <v/>
      </c>
      <c r="H95" s="4" t="str">
        <f>IF(LEN(PhieuBauCu!$C$3) &gt;0,  IF(OR(LEN($B95)=0,LEN(H$1)=0),"",IF(OR($B95=0,$AN95&gt;PhieuBauCu!$C$20),0,IF(SUBSTITUTE(LOWER($B95),H$1,",")=LOWER($B95),1,0))),"")</f>
        <v/>
      </c>
      <c r="I95" s="4" t="str">
        <f>IF(LEN(PhieuBauCu!$C$3) &gt;0,  IF(OR(LEN($B95)=0,LEN(I$1)=0),"",IF(OR($B95=0,$AN95&gt;PhieuBauCu!$C$20),0,IF(SUBSTITUTE(LOWER($B95),I$1,",")=LOWER($B95),1,0))),"")</f>
        <v/>
      </c>
      <c r="J95" s="4" t="str">
        <f>IF(LEN(PhieuBauCu!$C$3) &gt;0, IF(OR(LEN($B95)=0,LEN(J$1)=0),"",IF(OR($B95=0,$AN95&gt;PhieuBauCu!$C$20),0,IF(SUBSTITUTE(LOWER($B95),J$1,",")=LOWER($B95),1,0))),"")</f>
        <v/>
      </c>
      <c r="K95" s="4" t="str">
        <f>IF(LEN(PhieuBauCu!$C$3) &gt;0, IF(OR(LEN($B95)=0,LEN(K$1)=0),"",IF(OR($B95=0,$AN95&gt;PhieuBauCu!$C$20),0,IF(SUBSTITUTE(LOWER($B95),K$1,",")=LOWER($B95),1,0))),"")</f>
        <v/>
      </c>
      <c r="L95" s="4" t="str">
        <f>IF(LEN(PhieuBauCu!$C$3) &gt;0, IF(OR(LEN($B95)=0,LEN(L$1)=0),"",IF(OR($B95=0,$AN95&gt;PhieuBauCu!$C$20),0,IF(SUBSTITUTE(LOWER($B95),L$1,",")=LOWER($B95),1,0))),"")</f>
        <v/>
      </c>
      <c r="M95" s="4" t="str">
        <f>IF(LEN(PhieuBauCu!$C$3) &gt;0,  IF(OR(LEN($B95)=0,LEN(M$1)=0),"",IF(OR($B95=0,$AN95&gt;PhieuBauCu!$C$20),0,IF(SUBSTITUTE(LOWER($B95),M$1,",")=LOWER($B95),1,0))),"")</f>
        <v/>
      </c>
      <c r="N95" s="4" t="str">
        <f>IF(LEN(PhieuBauCu!$C$3) &gt;0,  IF(OR(LEN($B95)=0,LEN(N$1)=0),"",IF(OR($B95=0,$AN95&gt;PhieuBauCu!$C$20),0,IF(SUBSTITUTE(LOWER($B95),N$1,",")=LOWER($B95),1,0))),"")</f>
        <v/>
      </c>
      <c r="O95" s="4" t="str">
        <f>IF(LEN(PhieuBauCu!$C$3) &gt;0,  IF(OR(LEN($B95)=0,LEN(O$1)=0),"",IF(OR($B95=0,$AN95&gt;PhieuBauCu!$C$20),0,IF(SUBSTITUTE(LOWER($B95),O$1,",")=LOWER($B95),1,0))),"")</f>
        <v/>
      </c>
      <c r="P95" s="4" t="str">
        <f>IF(LEN(PhieuBauCu!$C$3) &gt;0,  IF(OR(LEN($B95)=0,LEN(P$1)=0),"",IF(OR($B95=0,$AN95&gt;PhieuBauCu!$C$20),0,IF(SUBSTITUTE(LOWER($B95),P$1,",")=LOWER($B95),1,0))),"")</f>
        <v/>
      </c>
      <c r="Q95" s="4" t="str">
        <f>IF(LEN(PhieuBauCu!$C$3) &gt;0,  IF(OR(LEN($B95)=0,LEN(Q$1)=0),"",IF(OR($B95=0,$AN95&gt;PhieuBauCu!$C$20),0,IF(SUBSTITUTE(LOWER($B95),Q$1,",")=LOWER($B95),1,0))),"")</f>
        <v/>
      </c>
      <c r="R95" s="4" t="str">
        <f>IF(LEN(PhieuBauCu!$C$3) &gt;0,  IF(OR(LEN($B95)=0,LEN(R$1)=0),"",IF(OR($B95=0,$AN95&gt;PhieuBauCu!$C$20),0,IF(SUBSTITUTE(LOWER($B95),R$1,",")=LOWER($B95),1,0))),"")</f>
        <v/>
      </c>
      <c r="S95" s="4" t="str">
        <f>IF(LEN(PhieuBauCu!$C$3) &gt;0,  IF(OR(LEN($B95)=0,LEN(S$1)=0),"",IF(OR($B95=0,$AN95&gt;PhieuBauCu!$C$20),0,IF(SUBSTITUTE(LOWER($B95),S$1,",")=LOWER($B95),1,0))),"")</f>
        <v/>
      </c>
      <c r="T95" s="4" t="str">
        <f>IF(LEN(PhieuBauCu!$C$3) &gt;0,  IF(OR(LEN($B95)=0,LEN(T$1)=0),"",IF(OR($B95=0,$AN95&gt;PhieuBauCu!$C$20),0,IF(SUBSTITUTE(LOWER($B95),T$1,",")=LOWER($B95),1,0))),"")</f>
        <v/>
      </c>
      <c r="U95" s="10">
        <f t="shared" si="26"/>
        <v>0</v>
      </c>
      <c r="V95" s="29">
        <f>IF(B95=0,0,IF(AND(LEN(B95&gt;0),U95&gt;=1, U95&lt;=PhieuBauCu!$C$20),1,0))</f>
        <v>0</v>
      </c>
      <c r="W95" s="29">
        <f t="shared" si="27"/>
        <v>1</v>
      </c>
      <c r="X95" s="29">
        <f t="shared" si="28"/>
        <v>1</v>
      </c>
      <c r="Y95" s="29">
        <f t="shared" si="29"/>
        <v>1</v>
      </c>
      <c r="Z95" s="29">
        <f t="shared" si="30"/>
        <v>1</v>
      </c>
      <c r="AA95" s="29">
        <f t="shared" si="31"/>
        <v>1</v>
      </c>
      <c r="AB95" s="29">
        <f t="shared" si="32"/>
        <v>1</v>
      </c>
      <c r="AC95" s="29">
        <f t="shared" si="33"/>
        <v>1</v>
      </c>
      <c r="AD95" s="29">
        <f t="shared" si="34"/>
        <v>1</v>
      </c>
      <c r="AE95" s="29">
        <f t="shared" si="35"/>
        <v>1</v>
      </c>
      <c r="AF95" s="29">
        <f t="shared" si="36"/>
        <v>1</v>
      </c>
      <c r="AG95" s="29">
        <f t="shared" si="37"/>
        <v>1</v>
      </c>
      <c r="AH95" s="29">
        <f t="shared" si="38"/>
        <v>0</v>
      </c>
      <c r="AI95" s="29">
        <f t="shared" si="39"/>
        <v>0</v>
      </c>
      <c r="AJ95" s="29">
        <f t="shared" si="40"/>
        <v>0</v>
      </c>
      <c r="AK95" s="29">
        <f t="shared" si="41"/>
        <v>0</v>
      </c>
      <c r="AL95" s="29">
        <f t="shared" si="42"/>
        <v>0</v>
      </c>
      <c r="AM95" s="29">
        <f t="shared" si="43"/>
        <v>0</v>
      </c>
      <c r="AN95" s="29">
        <f t="shared" si="44"/>
        <v>11</v>
      </c>
      <c r="AO95" s="29">
        <f t="shared" si="45"/>
        <v>0</v>
      </c>
    </row>
    <row r="96" spans="1:41" ht="28.5" customHeight="1" x14ac:dyDescent="0.25">
      <c r="A96" s="31">
        <v>92</v>
      </c>
      <c r="B96" s="36"/>
      <c r="C96" s="30" t="str">
        <f t="shared" si="25"/>
        <v/>
      </c>
      <c r="D96" s="4" t="str">
        <f>IF(LEN(PhieuBauCu!$C$3) &gt;0, IF(OR(LEN($B96)=0,LEN(D$1)=0),"",IF(OR($B96=0,$AN96&gt;PhieuBauCu!$C$20),0,IF(SUBSTITUTE(LOWER($B96),D$1,",")=LOWER($B96),1,0))),"")</f>
        <v/>
      </c>
      <c r="E96" s="4" t="str">
        <f>IF(LEN(PhieuBauCu!$C$3) &gt;0, IF(OR(LEN($B96)=0,LEN(E$1)=0),"",IF(OR($B96=0,$AN96&gt;PhieuBauCu!$C$20),0,IF(SUBSTITUTE(LOWER($B96),E$1,",")=LOWER($B96),1,0))),"")</f>
        <v/>
      </c>
      <c r="F96" s="4" t="str">
        <f>IF(LEN(PhieuBauCu!$C$3) &gt;0,  IF(OR(LEN($B96)=0,LEN(F$1)=0),"",IF(OR($B96=0,$AN96&gt;PhieuBauCu!$C$20),0,IF(SUBSTITUTE(LOWER($B96),F$1,",")=LOWER($B96),1,0))),"")</f>
        <v/>
      </c>
      <c r="G96" s="4" t="str">
        <f>IF(LEN(PhieuBauCu!$C$3) &gt;0,  IF(OR(LEN($B96)=0,LEN(G$1)=0),"",IF(OR($B96=0,$AN96&gt;PhieuBauCu!$C$20),0,IF(SUBSTITUTE(LOWER($B96),G$1,",")=LOWER($B96),1,0))),"")</f>
        <v/>
      </c>
      <c r="H96" s="4" t="str">
        <f>IF(LEN(PhieuBauCu!$C$3) &gt;0,  IF(OR(LEN($B96)=0,LEN(H$1)=0),"",IF(OR($B96=0,$AN96&gt;PhieuBauCu!$C$20),0,IF(SUBSTITUTE(LOWER($B96),H$1,",")=LOWER($B96),1,0))),"")</f>
        <v/>
      </c>
      <c r="I96" s="4" t="str">
        <f>IF(LEN(PhieuBauCu!$C$3) &gt;0,  IF(OR(LEN($B96)=0,LEN(I$1)=0),"",IF(OR($B96=0,$AN96&gt;PhieuBauCu!$C$20),0,IF(SUBSTITUTE(LOWER($B96),I$1,",")=LOWER($B96),1,0))),"")</f>
        <v/>
      </c>
      <c r="J96" s="4" t="str">
        <f>IF(LEN(PhieuBauCu!$C$3) &gt;0, IF(OR(LEN($B96)=0,LEN(J$1)=0),"",IF(OR($B96=0,$AN96&gt;PhieuBauCu!$C$20),0,IF(SUBSTITUTE(LOWER($B96),J$1,",")=LOWER($B96),1,0))),"")</f>
        <v/>
      </c>
      <c r="K96" s="4" t="str">
        <f>IF(LEN(PhieuBauCu!$C$3) &gt;0, IF(OR(LEN($B96)=0,LEN(K$1)=0),"",IF(OR($B96=0,$AN96&gt;PhieuBauCu!$C$20),0,IF(SUBSTITUTE(LOWER($B96),K$1,",")=LOWER($B96),1,0))),"")</f>
        <v/>
      </c>
      <c r="L96" s="4" t="str">
        <f>IF(LEN(PhieuBauCu!$C$3) &gt;0, IF(OR(LEN($B96)=0,LEN(L$1)=0),"",IF(OR($B96=0,$AN96&gt;PhieuBauCu!$C$20),0,IF(SUBSTITUTE(LOWER($B96),L$1,",")=LOWER($B96),1,0))),"")</f>
        <v/>
      </c>
      <c r="M96" s="4" t="str">
        <f>IF(LEN(PhieuBauCu!$C$3) &gt;0,  IF(OR(LEN($B96)=0,LEN(M$1)=0),"",IF(OR($B96=0,$AN96&gt;PhieuBauCu!$C$20),0,IF(SUBSTITUTE(LOWER($B96),M$1,",")=LOWER($B96),1,0))),"")</f>
        <v/>
      </c>
      <c r="N96" s="4" t="str">
        <f>IF(LEN(PhieuBauCu!$C$3) &gt;0,  IF(OR(LEN($B96)=0,LEN(N$1)=0),"",IF(OR($B96=0,$AN96&gt;PhieuBauCu!$C$20),0,IF(SUBSTITUTE(LOWER($B96),N$1,",")=LOWER($B96),1,0))),"")</f>
        <v/>
      </c>
      <c r="O96" s="4" t="str">
        <f>IF(LEN(PhieuBauCu!$C$3) &gt;0,  IF(OR(LEN($B96)=0,LEN(O$1)=0),"",IF(OR($B96=0,$AN96&gt;PhieuBauCu!$C$20),0,IF(SUBSTITUTE(LOWER($B96),O$1,",")=LOWER($B96),1,0))),"")</f>
        <v/>
      </c>
      <c r="P96" s="4" t="str">
        <f>IF(LEN(PhieuBauCu!$C$3) &gt;0,  IF(OR(LEN($B96)=0,LEN(P$1)=0),"",IF(OR($B96=0,$AN96&gt;PhieuBauCu!$C$20),0,IF(SUBSTITUTE(LOWER($B96),P$1,",")=LOWER($B96),1,0))),"")</f>
        <v/>
      </c>
      <c r="Q96" s="4" t="str">
        <f>IF(LEN(PhieuBauCu!$C$3) &gt;0,  IF(OR(LEN($B96)=0,LEN(Q$1)=0),"",IF(OR($B96=0,$AN96&gt;PhieuBauCu!$C$20),0,IF(SUBSTITUTE(LOWER($B96),Q$1,",")=LOWER($B96),1,0))),"")</f>
        <v/>
      </c>
      <c r="R96" s="4" t="str">
        <f>IF(LEN(PhieuBauCu!$C$3) &gt;0,  IF(OR(LEN($B96)=0,LEN(R$1)=0),"",IF(OR($B96=0,$AN96&gt;PhieuBauCu!$C$20),0,IF(SUBSTITUTE(LOWER($B96),R$1,",")=LOWER($B96),1,0))),"")</f>
        <v/>
      </c>
      <c r="S96" s="4" t="str">
        <f>IF(LEN(PhieuBauCu!$C$3) &gt;0,  IF(OR(LEN($B96)=0,LEN(S$1)=0),"",IF(OR($B96=0,$AN96&gt;PhieuBauCu!$C$20),0,IF(SUBSTITUTE(LOWER($B96),S$1,",")=LOWER($B96),1,0))),"")</f>
        <v/>
      </c>
      <c r="T96" s="4" t="str">
        <f>IF(LEN(PhieuBauCu!$C$3) &gt;0,  IF(OR(LEN($B96)=0,LEN(T$1)=0),"",IF(OR($B96=0,$AN96&gt;PhieuBauCu!$C$20),0,IF(SUBSTITUTE(LOWER($B96),T$1,",")=LOWER($B96),1,0))),"")</f>
        <v/>
      </c>
      <c r="U96" s="10">
        <f t="shared" si="26"/>
        <v>0</v>
      </c>
      <c r="V96" s="29">
        <f>IF(B96=0,0,IF(AND(LEN(B96&gt;0),U96&gt;=1, U96&lt;=PhieuBauCu!$C$20),1,0))</f>
        <v>0</v>
      </c>
      <c r="W96" s="29">
        <f t="shared" si="27"/>
        <v>1</v>
      </c>
      <c r="X96" s="29">
        <f t="shared" si="28"/>
        <v>1</v>
      </c>
      <c r="Y96" s="29">
        <f t="shared" si="29"/>
        <v>1</v>
      </c>
      <c r="Z96" s="29">
        <f t="shared" si="30"/>
        <v>1</v>
      </c>
      <c r="AA96" s="29">
        <f t="shared" si="31"/>
        <v>1</v>
      </c>
      <c r="AB96" s="29">
        <f t="shared" si="32"/>
        <v>1</v>
      </c>
      <c r="AC96" s="29">
        <f t="shared" si="33"/>
        <v>1</v>
      </c>
      <c r="AD96" s="29">
        <f t="shared" si="34"/>
        <v>1</v>
      </c>
      <c r="AE96" s="29">
        <f t="shared" si="35"/>
        <v>1</v>
      </c>
      <c r="AF96" s="29">
        <f t="shared" si="36"/>
        <v>1</v>
      </c>
      <c r="AG96" s="29">
        <f t="shared" si="37"/>
        <v>1</v>
      </c>
      <c r="AH96" s="29">
        <f t="shared" si="38"/>
        <v>0</v>
      </c>
      <c r="AI96" s="29">
        <f t="shared" si="39"/>
        <v>0</v>
      </c>
      <c r="AJ96" s="29">
        <f t="shared" si="40"/>
        <v>0</v>
      </c>
      <c r="AK96" s="29">
        <f t="shared" si="41"/>
        <v>0</v>
      </c>
      <c r="AL96" s="29">
        <f t="shared" si="42"/>
        <v>0</v>
      </c>
      <c r="AM96" s="29">
        <f t="shared" si="43"/>
        <v>0</v>
      </c>
      <c r="AN96" s="29">
        <f t="shared" si="44"/>
        <v>11</v>
      </c>
      <c r="AO96" s="29">
        <f t="shared" si="45"/>
        <v>0</v>
      </c>
    </row>
    <row r="97" spans="1:41" ht="28.5" customHeight="1" x14ac:dyDescent="0.25">
      <c r="A97" s="31">
        <v>93</v>
      </c>
      <c r="B97" s="36"/>
      <c r="C97" s="30" t="str">
        <f t="shared" si="25"/>
        <v/>
      </c>
      <c r="D97" s="4" t="str">
        <f>IF(LEN(PhieuBauCu!$C$3) &gt;0, IF(OR(LEN($B97)=0,LEN(D$1)=0),"",IF(OR($B97=0,$AN97&gt;PhieuBauCu!$C$20),0,IF(SUBSTITUTE(LOWER($B97),D$1,",")=LOWER($B97),1,0))),"")</f>
        <v/>
      </c>
      <c r="E97" s="4" t="str">
        <f>IF(LEN(PhieuBauCu!$C$3) &gt;0, IF(OR(LEN($B97)=0,LEN(E$1)=0),"",IF(OR($B97=0,$AN97&gt;PhieuBauCu!$C$20),0,IF(SUBSTITUTE(LOWER($B97),E$1,",")=LOWER($B97),1,0))),"")</f>
        <v/>
      </c>
      <c r="F97" s="4" t="str">
        <f>IF(LEN(PhieuBauCu!$C$3) &gt;0,  IF(OR(LEN($B97)=0,LEN(F$1)=0),"",IF(OR($B97=0,$AN97&gt;PhieuBauCu!$C$20),0,IF(SUBSTITUTE(LOWER($B97),F$1,",")=LOWER($B97),1,0))),"")</f>
        <v/>
      </c>
      <c r="G97" s="4" t="str">
        <f>IF(LEN(PhieuBauCu!$C$3) &gt;0,  IF(OR(LEN($B97)=0,LEN(G$1)=0),"",IF(OR($B97=0,$AN97&gt;PhieuBauCu!$C$20),0,IF(SUBSTITUTE(LOWER($B97),G$1,",")=LOWER($B97),1,0))),"")</f>
        <v/>
      </c>
      <c r="H97" s="4" t="str">
        <f>IF(LEN(PhieuBauCu!$C$3) &gt;0,  IF(OR(LEN($B97)=0,LEN(H$1)=0),"",IF(OR($B97=0,$AN97&gt;PhieuBauCu!$C$20),0,IF(SUBSTITUTE(LOWER($B97),H$1,",")=LOWER($B97),1,0))),"")</f>
        <v/>
      </c>
      <c r="I97" s="4" t="str">
        <f>IF(LEN(PhieuBauCu!$C$3) &gt;0,  IF(OR(LEN($B97)=0,LEN(I$1)=0),"",IF(OR($B97=0,$AN97&gt;PhieuBauCu!$C$20),0,IF(SUBSTITUTE(LOWER($B97),I$1,",")=LOWER($B97),1,0))),"")</f>
        <v/>
      </c>
      <c r="J97" s="4" t="str">
        <f>IF(LEN(PhieuBauCu!$C$3) &gt;0, IF(OR(LEN($B97)=0,LEN(J$1)=0),"",IF(OR($B97=0,$AN97&gt;PhieuBauCu!$C$20),0,IF(SUBSTITUTE(LOWER($B97),J$1,",")=LOWER($B97),1,0))),"")</f>
        <v/>
      </c>
      <c r="K97" s="4" t="str">
        <f>IF(LEN(PhieuBauCu!$C$3) &gt;0, IF(OR(LEN($B97)=0,LEN(K$1)=0),"",IF(OR($B97=0,$AN97&gt;PhieuBauCu!$C$20),0,IF(SUBSTITUTE(LOWER($B97),K$1,",")=LOWER($B97),1,0))),"")</f>
        <v/>
      </c>
      <c r="L97" s="4" t="str">
        <f>IF(LEN(PhieuBauCu!$C$3) &gt;0, IF(OR(LEN($B97)=0,LEN(L$1)=0),"",IF(OR($B97=0,$AN97&gt;PhieuBauCu!$C$20),0,IF(SUBSTITUTE(LOWER($B97),L$1,",")=LOWER($B97),1,0))),"")</f>
        <v/>
      </c>
      <c r="M97" s="4" t="str">
        <f>IF(LEN(PhieuBauCu!$C$3) &gt;0,  IF(OR(LEN($B97)=0,LEN(M$1)=0),"",IF(OR($B97=0,$AN97&gt;PhieuBauCu!$C$20),0,IF(SUBSTITUTE(LOWER($B97),M$1,",")=LOWER($B97),1,0))),"")</f>
        <v/>
      </c>
      <c r="N97" s="4" t="str">
        <f>IF(LEN(PhieuBauCu!$C$3) &gt;0,  IF(OR(LEN($B97)=0,LEN(N$1)=0),"",IF(OR($B97=0,$AN97&gt;PhieuBauCu!$C$20),0,IF(SUBSTITUTE(LOWER($B97),N$1,",")=LOWER($B97),1,0))),"")</f>
        <v/>
      </c>
      <c r="O97" s="4" t="str">
        <f>IF(LEN(PhieuBauCu!$C$3) &gt;0,  IF(OR(LEN($B97)=0,LEN(O$1)=0),"",IF(OR($B97=0,$AN97&gt;PhieuBauCu!$C$20),0,IF(SUBSTITUTE(LOWER($B97),O$1,",")=LOWER($B97),1,0))),"")</f>
        <v/>
      </c>
      <c r="P97" s="4" t="str">
        <f>IF(LEN(PhieuBauCu!$C$3) &gt;0,  IF(OR(LEN($B97)=0,LEN(P$1)=0),"",IF(OR($B97=0,$AN97&gt;PhieuBauCu!$C$20),0,IF(SUBSTITUTE(LOWER($B97),P$1,",")=LOWER($B97),1,0))),"")</f>
        <v/>
      </c>
      <c r="Q97" s="4" t="str">
        <f>IF(LEN(PhieuBauCu!$C$3) &gt;0,  IF(OR(LEN($B97)=0,LEN(Q$1)=0),"",IF(OR($B97=0,$AN97&gt;PhieuBauCu!$C$20),0,IF(SUBSTITUTE(LOWER($B97),Q$1,",")=LOWER($B97),1,0))),"")</f>
        <v/>
      </c>
      <c r="R97" s="4" t="str">
        <f>IF(LEN(PhieuBauCu!$C$3) &gt;0,  IF(OR(LEN($B97)=0,LEN(R$1)=0),"",IF(OR($B97=0,$AN97&gt;PhieuBauCu!$C$20),0,IF(SUBSTITUTE(LOWER($B97),R$1,",")=LOWER($B97),1,0))),"")</f>
        <v/>
      </c>
      <c r="S97" s="4" t="str">
        <f>IF(LEN(PhieuBauCu!$C$3) &gt;0,  IF(OR(LEN($B97)=0,LEN(S$1)=0),"",IF(OR($B97=0,$AN97&gt;PhieuBauCu!$C$20),0,IF(SUBSTITUTE(LOWER($B97),S$1,",")=LOWER($B97),1,0))),"")</f>
        <v/>
      </c>
      <c r="T97" s="4" t="str">
        <f>IF(LEN(PhieuBauCu!$C$3) &gt;0,  IF(OR(LEN($B97)=0,LEN(T$1)=0),"",IF(OR($B97=0,$AN97&gt;PhieuBauCu!$C$20),0,IF(SUBSTITUTE(LOWER($B97),T$1,",")=LOWER($B97),1,0))),"")</f>
        <v/>
      </c>
      <c r="U97" s="10">
        <f t="shared" si="26"/>
        <v>0</v>
      </c>
      <c r="V97" s="29">
        <f>IF(B97=0,0,IF(AND(LEN(B97&gt;0),U97&gt;=1, U97&lt;=PhieuBauCu!$C$20),1,0))</f>
        <v>0</v>
      </c>
      <c r="W97" s="29">
        <f t="shared" si="27"/>
        <v>1</v>
      </c>
      <c r="X97" s="29">
        <f t="shared" si="28"/>
        <v>1</v>
      </c>
      <c r="Y97" s="29">
        <f t="shared" si="29"/>
        <v>1</v>
      </c>
      <c r="Z97" s="29">
        <f t="shared" si="30"/>
        <v>1</v>
      </c>
      <c r="AA97" s="29">
        <f t="shared" si="31"/>
        <v>1</v>
      </c>
      <c r="AB97" s="29">
        <f t="shared" si="32"/>
        <v>1</v>
      </c>
      <c r="AC97" s="29">
        <f t="shared" si="33"/>
        <v>1</v>
      </c>
      <c r="AD97" s="29">
        <f t="shared" si="34"/>
        <v>1</v>
      </c>
      <c r="AE97" s="29">
        <f t="shared" si="35"/>
        <v>1</v>
      </c>
      <c r="AF97" s="29">
        <f t="shared" si="36"/>
        <v>1</v>
      </c>
      <c r="AG97" s="29">
        <f t="shared" si="37"/>
        <v>1</v>
      </c>
      <c r="AH97" s="29">
        <f t="shared" si="38"/>
        <v>0</v>
      </c>
      <c r="AI97" s="29">
        <f t="shared" si="39"/>
        <v>0</v>
      </c>
      <c r="AJ97" s="29">
        <f t="shared" si="40"/>
        <v>0</v>
      </c>
      <c r="AK97" s="29">
        <f t="shared" si="41"/>
        <v>0</v>
      </c>
      <c r="AL97" s="29">
        <f t="shared" si="42"/>
        <v>0</v>
      </c>
      <c r="AM97" s="29">
        <f t="shared" si="43"/>
        <v>0</v>
      </c>
      <c r="AN97" s="29">
        <f t="shared" si="44"/>
        <v>11</v>
      </c>
      <c r="AO97" s="29">
        <f t="shared" si="45"/>
        <v>0</v>
      </c>
    </row>
    <row r="98" spans="1:41" ht="28.5" customHeight="1" x14ac:dyDescent="0.25">
      <c r="A98" s="31">
        <v>94</v>
      </c>
      <c r="B98" s="36"/>
      <c r="C98" s="30" t="str">
        <f t="shared" si="25"/>
        <v/>
      </c>
      <c r="D98" s="4" t="str">
        <f>IF(LEN(PhieuBauCu!$C$3) &gt;0, IF(OR(LEN($B98)=0,LEN(D$1)=0),"",IF(OR($B98=0,$AN98&gt;PhieuBauCu!$C$20),0,IF(SUBSTITUTE(LOWER($B98),D$1,",")=LOWER($B98),1,0))),"")</f>
        <v/>
      </c>
      <c r="E98" s="4" t="str">
        <f>IF(LEN(PhieuBauCu!$C$3) &gt;0, IF(OR(LEN($B98)=0,LEN(E$1)=0),"",IF(OR($B98=0,$AN98&gt;PhieuBauCu!$C$20),0,IF(SUBSTITUTE(LOWER($B98),E$1,",")=LOWER($B98),1,0))),"")</f>
        <v/>
      </c>
      <c r="F98" s="4" t="str">
        <f>IF(LEN(PhieuBauCu!$C$3) &gt;0,  IF(OR(LEN($B98)=0,LEN(F$1)=0),"",IF(OR($B98=0,$AN98&gt;PhieuBauCu!$C$20),0,IF(SUBSTITUTE(LOWER($B98),F$1,",")=LOWER($B98),1,0))),"")</f>
        <v/>
      </c>
      <c r="G98" s="4" t="str">
        <f>IF(LEN(PhieuBauCu!$C$3) &gt;0,  IF(OR(LEN($B98)=0,LEN(G$1)=0),"",IF(OR($B98=0,$AN98&gt;PhieuBauCu!$C$20),0,IF(SUBSTITUTE(LOWER($B98),G$1,",")=LOWER($B98),1,0))),"")</f>
        <v/>
      </c>
      <c r="H98" s="4" t="str">
        <f>IF(LEN(PhieuBauCu!$C$3) &gt;0,  IF(OR(LEN($B98)=0,LEN(H$1)=0),"",IF(OR($B98=0,$AN98&gt;PhieuBauCu!$C$20),0,IF(SUBSTITUTE(LOWER($B98),H$1,",")=LOWER($B98),1,0))),"")</f>
        <v/>
      </c>
      <c r="I98" s="4" t="str">
        <f>IF(LEN(PhieuBauCu!$C$3) &gt;0,  IF(OR(LEN($B98)=0,LEN(I$1)=0),"",IF(OR($B98=0,$AN98&gt;PhieuBauCu!$C$20),0,IF(SUBSTITUTE(LOWER($B98),I$1,",")=LOWER($B98),1,0))),"")</f>
        <v/>
      </c>
      <c r="J98" s="4" t="str">
        <f>IF(LEN(PhieuBauCu!$C$3) &gt;0, IF(OR(LEN($B98)=0,LEN(J$1)=0),"",IF(OR($B98=0,$AN98&gt;PhieuBauCu!$C$20),0,IF(SUBSTITUTE(LOWER($B98),J$1,",")=LOWER($B98),1,0))),"")</f>
        <v/>
      </c>
      <c r="K98" s="4" t="str">
        <f>IF(LEN(PhieuBauCu!$C$3) &gt;0, IF(OR(LEN($B98)=0,LEN(K$1)=0),"",IF(OR($B98=0,$AN98&gt;PhieuBauCu!$C$20),0,IF(SUBSTITUTE(LOWER($B98),K$1,",")=LOWER($B98),1,0))),"")</f>
        <v/>
      </c>
      <c r="L98" s="4" t="str">
        <f>IF(LEN(PhieuBauCu!$C$3) &gt;0, IF(OR(LEN($B98)=0,LEN(L$1)=0),"",IF(OR($B98=0,$AN98&gt;PhieuBauCu!$C$20),0,IF(SUBSTITUTE(LOWER($B98),L$1,",")=LOWER($B98),1,0))),"")</f>
        <v/>
      </c>
      <c r="M98" s="4" t="str">
        <f>IF(LEN(PhieuBauCu!$C$3) &gt;0,  IF(OR(LEN($B98)=0,LEN(M$1)=0),"",IF(OR($B98=0,$AN98&gt;PhieuBauCu!$C$20),0,IF(SUBSTITUTE(LOWER($B98),M$1,",")=LOWER($B98),1,0))),"")</f>
        <v/>
      </c>
      <c r="N98" s="4" t="str">
        <f>IF(LEN(PhieuBauCu!$C$3) &gt;0,  IF(OR(LEN($B98)=0,LEN(N$1)=0),"",IF(OR($B98=0,$AN98&gt;PhieuBauCu!$C$20),0,IF(SUBSTITUTE(LOWER($B98),N$1,",")=LOWER($B98),1,0))),"")</f>
        <v/>
      </c>
      <c r="O98" s="4" t="str">
        <f>IF(LEN(PhieuBauCu!$C$3) &gt;0,  IF(OR(LEN($B98)=0,LEN(O$1)=0),"",IF(OR($B98=0,$AN98&gt;PhieuBauCu!$C$20),0,IF(SUBSTITUTE(LOWER($B98),O$1,",")=LOWER($B98),1,0))),"")</f>
        <v/>
      </c>
      <c r="P98" s="4" t="str">
        <f>IF(LEN(PhieuBauCu!$C$3) &gt;0,  IF(OR(LEN($B98)=0,LEN(P$1)=0),"",IF(OR($B98=0,$AN98&gt;PhieuBauCu!$C$20),0,IF(SUBSTITUTE(LOWER($B98),P$1,",")=LOWER($B98),1,0))),"")</f>
        <v/>
      </c>
      <c r="Q98" s="4" t="str">
        <f>IF(LEN(PhieuBauCu!$C$3) &gt;0,  IF(OR(LEN($B98)=0,LEN(Q$1)=0),"",IF(OR($B98=0,$AN98&gt;PhieuBauCu!$C$20),0,IF(SUBSTITUTE(LOWER($B98),Q$1,",")=LOWER($B98),1,0))),"")</f>
        <v/>
      </c>
      <c r="R98" s="4" t="str">
        <f>IF(LEN(PhieuBauCu!$C$3) &gt;0,  IF(OR(LEN($B98)=0,LEN(R$1)=0),"",IF(OR($B98=0,$AN98&gt;PhieuBauCu!$C$20),0,IF(SUBSTITUTE(LOWER($B98),R$1,",")=LOWER($B98),1,0))),"")</f>
        <v/>
      </c>
      <c r="S98" s="4" t="str">
        <f>IF(LEN(PhieuBauCu!$C$3) &gt;0,  IF(OR(LEN($B98)=0,LEN(S$1)=0),"",IF(OR($B98=0,$AN98&gt;PhieuBauCu!$C$20),0,IF(SUBSTITUTE(LOWER($B98),S$1,",")=LOWER($B98),1,0))),"")</f>
        <v/>
      </c>
      <c r="T98" s="4" t="str">
        <f>IF(LEN(PhieuBauCu!$C$3) &gt;0,  IF(OR(LEN($B98)=0,LEN(T$1)=0),"",IF(OR($B98=0,$AN98&gt;PhieuBauCu!$C$20),0,IF(SUBSTITUTE(LOWER($B98),T$1,",")=LOWER($B98),1,0))),"")</f>
        <v/>
      </c>
      <c r="U98" s="10">
        <f t="shared" si="26"/>
        <v>0</v>
      </c>
      <c r="V98" s="29">
        <f>IF(B98=0,0,IF(AND(LEN(B98&gt;0),U98&gt;=1, U98&lt;=PhieuBauCu!$C$20),1,0))</f>
        <v>0</v>
      </c>
      <c r="W98" s="29">
        <f t="shared" si="27"/>
        <v>1</v>
      </c>
      <c r="X98" s="29">
        <f t="shared" si="28"/>
        <v>1</v>
      </c>
      <c r="Y98" s="29">
        <f t="shared" si="29"/>
        <v>1</v>
      </c>
      <c r="Z98" s="29">
        <f t="shared" si="30"/>
        <v>1</v>
      </c>
      <c r="AA98" s="29">
        <f t="shared" si="31"/>
        <v>1</v>
      </c>
      <c r="AB98" s="29">
        <f t="shared" si="32"/>
        <v>1</v>
      </c>
      <c r="AC98" s="29">
        <f t="shared" si="33"/>
        <v>1</v>
      </c>
      <c r="AD98" s="29">
        <f t="shared" si="34"/>
        <v>1</v>
      </c>
      <c r="AE98" s="29">
        <f t="shared" si="35"/>
        <v>1</v>
      </c>
      <c r="AF98" s="29">
        <f t="shared" si="36"/>
        <v>1</v>
      </c>
      <c r="AG98" s="29">
        <f t="shared" si="37"/>
        <v>1</v>
      </c>
      <c r="AH98" s="29">
        <f t="shared" si="38"/>
        <v>0</v>
      </c>
      <c r="AI98" s="29">
        <f t="shared" si="39"/>
        <v>0</v>
      </c>
      <c r="AJ98" s="29">
        <f t="shared" si="40"/>
        <v>0</v>
      </c>
      <c r="AK98" s="29">
        <f t="shared" si="41"/>
        <v>0</v>
      </c>
      <c r="AL98" s="29">
        <f t="shared" si="42"/>
        <v>0</v>
      </c>
      <c r="AM98" s="29">
        <f t="shared" si="43"/>
        <v>0</v>
      </c>
      <c r="AN98" s="29">
        <f t="shared" si="44"/>
        <v>11</v>
      </c>
      <c r="AO98" s="29">
        <f t="shared" si="45"/>
        <v>0</v>
      </c>
    </row>
    <row r="99" spans="1:41" ht="28.5" customHeight="1" x14ac:dyDescent="0.25">
      <c r="A99" s="31">
        <v>95</v>
      </c>
      <c r="B99" s="36"/>
      <c r="C99" s="30" t="str">
        <f t="shared" si="25"/>
        <v/>
      </c>
      <c r="D99" s="4" t="str">
        <f>IF(LEN(PhieuBauCu!$C$3) &gt;0, IF(OR(LEN($B99)=0,LEN(D$1)=0),"",IF(OR($B99=0,$AN99&gt;PhieuBauCu!$C$20),0,IF(SUBSTITUTE(LOWER($B99),D$1,",")=LOWER($B99),1,0))),"")</f>
        <v/>
      </c>
      <c r="E99" s="4" t="str">
        <f>IF(LEN(PhieuBauCu!$C$3) &gt;0, IF(OR(LEN($B99)=0,LEN(E$1)=0),"",IF(OR($B99=0,$AN99&gt;PhieuBauCu!$C$20),0,IF(SUBSTITUTE(LOWER($B99),E$1,",")=LOWER($B99),1,0))),"")</f>
        <v/>
      </c>
      <c r="F99" s="4" t="str">
        <f>IF(LEN(PhieuBauCu!$C$3) &gt;0,  IF(OR(LEN($B99)=0,LEN(F$1)=0),"",IF(OR($B99=0,$AN99&gt;PhieuBauCu!$C$20),0,IF(SUBSTITUTE(LOWER($B99),F$1,",")=LOWER($B99),1,0))),"")</f>
        <v/>
      </c>
      <c r="G99" s="4" t="str">
        <f>IF(LEN(PhieuBauCu!$C$3) &gt;0,  IF(OR(LEN($B99)=0,LEN(G$1)=0),"",IF(OR($B99=0,$AN99&gt;PhieuBauCu!$C$20),0,IF(SUBSTITUTE(LOWER($B99),G$1,",")=LOWER($B99),1,0))),"")</f>
        <v/>
      </c>
      <c r="H99" s="4" t="str">
        <f>IF(LEN(PhieuBauCu!$C$3) &gt;0,  IF(OR(LEN($B99)=0,LEN(H$1)=0),"",IF(OR($B99=0,$AN99&gt;PhieuBauCu!$C$20),0,IF(SUBSTITUTE(LOWER($B99),H$1,",")=LOWER($B99),1,0))),"")</f>
        <v/>
      </c>
      <c r="I99" s="4" t="str">
        <f>IF(LEN(PhieuBauCu!$C$3) &gt;0,  IF(OR(LEN($B99)=0,LEN(I$1)=0),"",IF(OR($B99=0,$AN99&gt;PhieuBauCu!$C$20),0,IF(SUBSTITUTE(LOWER($B99),I$1,",")=LOWER($B99),1,0))),"")</f>
        <v/>
      </c>
      <c r="J99" s="4" t="str">
        <f>IF(LEN(PhieuBauCu!$C$3) &gt;0, IF(OR(LEN($B99)=0,LEN(J$1)=0),"",IF(OR($B99=0,$AN99&gt;PhieuBauCu!$C$20),0,IF(SUBSTITUTE(LOWER($B99),J$1,",")=LOWER($B99),1,0))),"")</f>
        <v/>
      </c>
      <c r="K99" s="4" t="str">
        <f>IF(LEN(PhieuBauCu!$C$3) &gt;0, IF(OR(LEN($B99)=0,LEN(K$1)=0),"",IF(OR($B99=0,$AN99&gt;PhieuBauCu!$C$20),0,IF(SUBSTITUTE(LOWER($B99),K$1,",")=LOWER($B99),1,0))),"")</f>
        <v/>
      </c>
      <c r="L99" s="4" t="str">
        <f>IF(LEN(PhieuBauCu!$C$3) &gt;0, IF(OR(LEN($B99)=0,LEN(L$1)=0),"",IF(OR($B99=0,$AN99&gt;PhieuBauCu!$C$20),0,IF(SUBSTITUTE(LOWER($B99),L$1,",")=LOWER($B99),1,0))),"")</f>
        <v/>
      </c>
      <c r="M99" s="4" t="str">
        <f>IF(LEN(PhieuBauCu!$C$3) &gt;0,  IF(OR(LEN($B99)=0,LEN(M$1)=0),"",IF(OR($B99=0,$AN99&gt;PhieuBauCu!$C$20),0,IF(SUBSTITUTE(LOWER($B99),M$1,",")=LOWER($B99),1,0))),"")</f>
        <v/>
      </c>
      <c r="N99" s="4" t="str">
        <f>IF(LEN(PhieuBauCu!$C$3) &gt;0,  IF(OR(LEN($B99)=0,LEN(N$1)=0),"",IF(OR($B99=0,$AN99&gt;PhieuBauCu!$C$20),0,IF(SUBSTITUTE(LOWER($B99),N$1,",")=LOWER($B99),1,0))),"")</f>
        <v/>
      </c>
      <c r="O99" s="4" t="str">
        <f>IF(LEN(PhieuBauCu!$C$3) &gt;0,  IF(OR(LEN($B99)=0,LEN(O$1)=0),"",IF(OR($B99=0,$AN99&gt;PhieuBauCu!$C$20),0,IF(SUBSTITUTE(LOWER($B99),O$1,",")=LOWER($B99),1,0))),"")</f>
        <v/>
      </c>
      <c r="P99" s="4" t="str">
        <f>IF(LEN(PhieuBauCu!$C$3) &gt;0,  IF(OR(LEN($B99)=0,LEN(P$1)=0),"",IF(OR($B99=0,$AN99&gt;PhieuBauCu!$C$20),0,IF(SUBSTITUTE(LOWER($B99),P$1,",")=LOWER($B99),1,0))),"")</f>
        <v/>
      </c>
      <c r="Q99" s="4" t="str">
        <f>IF(LEN(PhieuBauCu!$C$3) &gt;0,  IF(OR(LEN($B99)=0,LEN(Q$1)=0),"",IF(OR($B99=0,$AN99&gt;PhieuBauCu!$C$20),0,IF(SUBSTITUTE(LOWER($B99),Q$1,",")=LOWER($B99),1,0))),"")</f>
        <v/>
      </c>
      <c r="R99" s="4" t="str">
        <f>IF(LEN(PhieuBauCu!$C$3) &gt;0,  IF(OR(LEN($B99)=0,LEN(R$1)=0),"",IF(OR($B99=0,$AN99&gt;PhieuBauCu!$C$20),0,IF(SUBSTITUTE(LOWER($B99),R$1,",")=LOWER($B99),1,0))),"")</f>
        <v/>
      </c>
      <c r="S99" s="4" t="str">
        <f>IF(LEN(PhieuBauCu!$C$3) &gt;0,  IF(OR(LEN($B99)=0,LEN(S$1)=0),"",IF(OR($B99=0,$AN99&gt;PhieuBauCu!$C$20),0,IF(SUBSTITUTE(LOWER($B99),S$1,",")=LOWER($B99),1,0))),"")</f>
        <v/>
      </c>
      <c r="T99" s="4" t="str">
        <f>IF(LEN(PhieuBauCu!$C$3) &gt;0,  IF(OR(LEN($B99)=0,LEN(T$1)=0),"",IF(OR($B99=0,$AN99&gt;PhieuBauCu!$C$20),0,IF(SUBSTITUTE(LOWER($B99),T$1,",")=LOWER($B99),1,0))),"")</f>
        <v/>
      </c>
      <c r="U99" s="10">
        <f t="shared" si="26"/>
        <v>0</v>
      </c>
      <c r="V99" s="29">
        <f>IF(B99=0,0,IF(AND(LEN(B99&gt;0),U99&gt;=1, U99&lt;=PhieuBauCu!$C$20),1,0))</f>
        <v>0</v>
      </c>
      <c r="W99" s="29">
        <f t="shared" si="27"/>
        <v>1</v>
      </c>
      <c r="X99" s="29">
        <f t="shared" si="28"/>
        <v>1</v>
      </c>
      <c r="Y99" s="29">
        <f t="shared" si="29"/>
        <v>1</v>
      </c>
      <c r="Z99" s="29">
        <f t="shared" si="30"/>
        <v>1</v>
      </c>
      <c r="AA99" s="29">
        <f t="shared" si="31"/>
        <v>1</v>
      </c>
      <c r="AB99" s="29">
        <f t="shared" si="32"/>
        <v>1</v>
      </c>
      <c r="AC99" s="29">
        <f t="shared" si="33"/>
        <v>1</v>
      </c>
      <c r="AD99" s="29">
        <f t="shared" si="34"/>
        <v>1</v>
      </c>
      <c r="AE99" s="29">
        <f t="shared" si="35"/>
        <v>1</v>
      </c>
      <c r="AF99" s="29">
        <f t="shared" si="36"/>
        <v>1</v>
      </c>
      <c r="AG99" s="29">
        <f t="shared" si="37"/>
        <v>1</v>
      </c>
      <c r="AH99" s="29">
        <f t="shared" si="38"/>
        <v>0</v>
      </c>
      <c r="AI99" s="29">
        <f t="shared" si="39"/>
        <v>0</v>
      </c>
      <c r="AJ99" s="29">
        <f t="shared" si="40"/>
        <v>0</v>
      </c>
      <c r="AK99" s="29">
        <f t="shared" si="41"/>
        <v>0</v>
      </c>
      <c r="AL99" s="29">
        <f t="shared" si="42"/>
        <v>0</v>
      </c>
      <c r="AM99" s="29">
        <f t="shared" si="43"/>
        <v>0</v>
      </c>
      <c r="AN99" s="29">
        <f t="shared" si="44"/>
        <v>11</v>
      </c>
      <c r="AO99" s="29">
        <f t="shared" si="45"/>
        <v>0</v>
      </c>
    </row>
    <row r="100" spans="1:41" ht="28.5" customHeight="1" x14ac:dyDescent="0.25">
      <c r="A100" s="31">
        <v>96</v>
      </c>
      <c r="B100" s="36"/>
      <c r="C100" s="30" t="str">
        <f t="shared" si="25"/>
        <v/>
      </c>
      <c r="D100" s="4" t="str">
        <f>IF(LEN(PhieuBauCu!$C$3) &gt;0, IF(OR(LEN($B100)=0,LEN(D$1)=0),"",IF(OR($B100=0,$AN100&gt;PhieuBauCu!$C$20),0,IF(SUBSTITUTE(LOWER($B100),D$1,",")=LOWER($B100),1,0))),"")</f>
        <v/>
      </c>
      <c r="E100" s="4" t="str">
        <f>IF(LEN(PhieuBauCu!$C$3) &gt;0, IF(OR(LEN($B100)=0,LEN(E$1)=0),"",IF(OR($B100=0,$AN100&gt;PhieuBauCu!$C$20),0,IF(SUBSTITUTE(LOWER($B100),E$1,",")=LOWER($B100),1,0))),"")</f>
        <v/>
      </c>
      <c r="F100" s="4" t="str">
        <f>IF(LEN(PhieuBauCu!$C$3) &gt;0,  IF(OR(LEN($B100)=0,LEN(F$1)=0),"",IF(OR($B100=0,$AN100&gt;PhieuBauCu!$C$20),0,IF(SUBSTITUTE(LOWER($B100),F$1,",")=LOWER($B100),1,0))),"")</f>
        <v/>
      </c>
      <c r="G100" s="4" t="str">
        <f>IF(LEN(PhieuBauCu!$C$3) &gt;0,  IF(OR(LEN($B100)=0,LEN(G$1)=0),"",IF(OR($B100=0,$AN100&gt;PhieuBauCu!$C$20),0,IF(SUBSTITUTE(LOWER($B100),G$1,",")=LOWER($B100),1,0))),"")</f>
        <v/>
      </c>
      <c r="H100" s="4" t="str">
        <f>IF(LEN(PhieuBauCu!$C$3) &gt;0,  IF(OR(LEN($B100)=0,LEN(H$1)=0),"",IF(OR($B100=0,$AN100&gt;PhieuBauCu!$C$20),0,IF(SUBSTITUTE(LOWER($B100),H$1,",")=LOWER($B100),1,0))),"")</f>
        <v/>
      </c>
      <c r="I100" s="4" t="str">
        <f>IF(LEN(PhieuBauCu!$C$3) &gt;0,  IF(OR(LEN($B100)=0,LEN(I$1)=0),"",IF(OR($B100=0,$AN100&gt;PhieuBauCu!$C$20),0,IF(SUBSTITUTE(LOWER($B100),I$1,",")=LOWER($B100),1,0))),"")</f>
        <v/>
      </c>
      <c r="J100" s="4" t="str">
        <f>IF(LEN(PhieuBauCu!$C$3) &gt;0, IF(OR(LEN($B100)=0,LEN(J$1)=0),"",IF(OR($B100=0,$AN100&gt;PhieuBauCu!$C$20),0,IF(SUBSTITUTE(LOWER($B100),J$1,",")=LOWER($B100),1,0))),"")</f>
        <v/>
      </c>
      <c r="K100" s="4" t="str">
        <f>IF(LEN(PhieuBauCu!$C$3) &gt;0, IF(OR(LEN($B100)=0,LEN(K$1)=0),"",IF(OR($B100=0,$AN100&gt;PhieuBauCu!$C$20),0,IF(SUBSTITUTE(LOWER($B100),K$1,",")=LOWER($B100),1,0))),"")</f>
        <v/>
      </c>
      <c r="L100" s="4" t="str">
        <f>IF(LEN(PhieuBauCu!$C$3) &gt;0, IF(OR(LEN($B100)=0,LEN(L$1)=0),"",IF(OR($B100=0,$AN100&gt;PhieuBauCu!$C$20),0,IF(SUBSTITUTE(LOWER($B100),L$1,",")=LOWER($B100),1,0))),"")</f>
        <v/>
      </c>
      <c r="M100" s="4" t="str">
        <f>IF(LEN(PhieuBauCu!$C$3) &gt;0,  IF(OR(LEN($B100)=0,LEN(M$1)=0),"",IF(OR($B100=0,$AN100&gt;PhieuBauCu!$C$20),0,IF(SUBSTITUTE(LOWER($B100),M$1,",")=LOWER($B100),1,0))),"")</f>
        <v/>
      </c>
      <c r="N100" s="4" t="str">
        <f>IF(LEN(PhieuBauCu!$C$3) &gt;0,  IF(OR(LEN($B100)=0,LEN(N$1)=0),"",IF(OR($B100=0,$AN100&gt;PhieuBauCu!$C$20),0,IF(SUBSTITUTE(LOWER($B100),N$1,",")=LOWER($B100),1,0))),"")</f>
        <v/>
      </c>
      <c r="O100" s="4" t="str">
        <f>IF(LEN(PhieuBauCu!$C$3) &gt;0,  IF(OR(LEN($B100)=0,LEN(O$1)=0),"",IF(OR($B100=0,$AN100&gt;PhieuBauCu!$C$20),0,IF(SUBSTITUTE(LOWER($B100),O$1,",")=LOWER($B100),1,0))),"")</f>
        <v/>
      </c>
      <c r="P100" s="4" t="str">
        <f>IF(LEN(PhieuBauCu!$C$3) &gt;0,  IF(OR(LEN($B100)=0,LEN(P$1)=0),"",IF(OR($B100=0,$AN100&gt;PhieuBauCu!$C$20),0,IF(SUBSTITUTE(LOWER($B100),P$1,",")=LOWER($B100),1,0))),"")</f>
        <v/>
      </c>
      <c r="Q100" s="4" t="str">
        <f>IF(LEN(PhieuBauCu!$C$3) &gt;0,  IF(OR(LEN($B100)=0,LEN(Q$1)=0),"",IF(OR($B100=0,$AN100&gt;PhieuBauCu!$C$20),0,IF(SUBSTITUTE(LOWER($B100),Q$1,",")=LOWER($B100),1,0))),"")</f>
        <v/>
      </c>
      <c r="R100" s="4" t="str">
        <f>IF(LEN(PhieuBauCu!$C$3) &gt;0,  IF(OR(LEN($B100)=0,LEN(R$1)=0),"",IF(OR($B100=0,$AN100&gt;PhieuBauCu!$C$20),0,IF(SUBSTITUTE(LOWER($B100),R$1,",")=LOWER($B100),1,0))),"")</f>
        <v/>
      </c>
      <c r="S100" s="4" t="str">
        <f>IF(LEN(PhieuBauCu!$C$3) &gt;0,  IF(OR(LEN($B100)=0,LEN(S$1)=0),"",IF(OR($B100=0,$AN100&gt;PhieuBauCu!$C$20),0,IF(SUBSTITUTE(LOWER($B100),S$1,",")=LOWER($B100),1,0))),"")</f>
        <v/>
      </c>
      <c r="T100" s="4" t="str">
        <f>IF(LEN(PhieuBauCu!$C$3) &gt;0,  IF(OR(LEN($B100)=0,LEN(T$1)=0),"",IF(OR($B100=0,$AN100&gt;PhieuBauCu!$C$20),0,IF(SUBSTITUTE(LOWER($B100),T$1,",")=LOWER($B100),1,0))),"")</f>
        <v/>
      </c>
      <c r="U100" s="10">
        <f t="shared" si="26"/>
        <v>0</v>
      </c>
      <c r="V100" s="29">
        <f>IF(B100=0,0,IF(AND(LEN(B100&gt;0),U100&gt;=1, U100&lt;=PhieuBauCu!$C$20),1,0))</f>
        <v>0</v>
      </c>
      <c r="W100" s="29">
        <f t="shared" si="27"/>
        <v>1</v>
      </c>
      <c r="X100" s="29">
        <f t="shared" si="28"/>
        <v>1</v>
      </c>
      <c r="Y100" s="29">
        <f t="shared" si="29"/>
        <v>1</v>
      </c>
      <c r="Z100" s="29">
        <f t="shared" si="30"/>
        <v>1</v>
      </c>
      <c r="AA100" s="29">
        <f t="shared" si="31"/>
        <v>1</v>
      </c>
      <c r="AB100" s="29">
        <f t="shared" si="32"/>
        <v>1</v>
      </c>
      <c r="AC100" s="29">
        <f t="shared" si="33"/>
        <v>1</v>
      </c>
      <c r="AD100" s="29">
        <f t="shared" si="34"/>
        <v>1</v>
      </c>
      <c r="AE100" s="29">
        <f t="shared" si="35"/>
        <v>1</v>
      </c>
      <c r="AF100" s="29">
        <f t="shared" si="36"/>
        <v>1</v>
      </c>
      <c r="AG100" s="29">
        <f t="shared" si="37"/>
        <v>1</v>
      </c>
      <c r="AH100" s="29">
        <f t="shared" si="38"/>
        <v>0</v>
      </c>
      <c r="AI100" s="29">
        <f t="shared" si="39"/>
        <v>0</v>
      </c>
      <c r="AJ100" s="29">
        <f t="shared" si="40"/>
        <v>0</v>
      </c>
      <c r="AK100" s="29">
        <f t="shared" si="41"/>
        <v>0</v>
      </c>
      <c r="AL100" s="29">
        <f t="shared" si="42"/>
        <v>0</v>
      </c>
      <c r="AM100" s="29">
        <f t="shared" si="43"/>
        <v>0</v>
      </c>
      <c r="AN100" s="29">
        <f t="shared" si="44"/>
        <v>11</v>
      </c>
      <c r="AO100" s="29">
        <f t="shared" si="45"/>
        <v>0</v>
      </c>
    </row>
    <row r="101" spans="1:41" ht="28.5" customHeight="1" x14ac:dyDescent="0.25">
      <c r="A101" s="31">
        <v>97</v>
      </c>
      <c r="B101" s="36"/>
      <c r="C101" s="30" t="str">
        <f t="shared" si="25"/>
        <v/>
      </c>
      <c r="D101" s="4" t="str">
        <f>IF(LEN(PhieuBauCu!$C$3) &gt;0, IF(OR(LEN($B101)=0,LEN(D$1)=0),"",IF(OR($B101=0,$AN101&gt;PhieuBauCu!$C$20),0,IF(SUBSTITUTE(LOWER($B101),D$1,",")=LOWER($B101),1,0))),"")</f>
        <v/>
      </c>
      <c r="E101" s="4" t="str">
        <f>IF(LEN(PhieuBauCu!$C$3) &gt;0, IF(OR(LEN($B101)=0,LEN(E$1)=0),"",IF(OR($B101=0,$AN101&gt;PhieuBauCu!$C$20),0,IF(SUBSTITUTE(LOWER($B101),E$1,",")=LOWER($B101),1,0))),"")</f>
        <v/>
      </c>
      <c r="F101" s="4" t="str">
        <f>IF(LEN(PhieuBauCu!$C$3) &gt;0,  IF(OR(LEN($B101)=0,LEN(F$1)=0),"",IF(OR($B101=0,$AN101&gt;PhieuBauCu!$C$20),0,IF(SUBSTITUTE(LOWER($B101),F$1,",")=LOWER($B101),1,0))),"")</f>
        <v/>
      </c>
      <c r="G101" s="4" t="str">
        <f>IF(LEN(PhieuBauCu!$C$3) &gt;0,  IF(OR(LEN($B101)=0,LEN(G$1)=0),"",IF(OR($B101=0,$AN101&gt;PhieuBauCu!$C$20),0,IF(SUBSTITUTE(LOWER($B101),G$1,",")=LOWER($B101),1,0))),"")</f>
        <v/>
      </c>
      <c r="H101" s="4" t="str">
        <f>IF(LEN(PhieuBauCu!$C$3) &gt;0,  IF(OR(LEN($B101)=0,LEN(H$1)=0),"",IF(OR($B101=0,$AN101&gt;PhieuBauCu!$C$20),0,IF(SUBSTITUTE(LOWER($B101),H$1,",")=LOWER($B101),1,0))),"")</f>
        <v/>
      </c>
      <c r="I101" s="4" t="str">
        <f>IF(LEN(PhieuBauCu!$C$3) &gt;0,  IF(OR(LEN($B101)=0,LEN(I$1)=0),"",IF(OR($B101=0,$AN101&gt;PhieuBauCu!$C$20),0,IF(SUBSTITUTE(LOWER($B101),I$1,",")=LOWER($B101),1,0))),"")</f>
        <v/>
      </c>
      <c r="J101" s="4" t="str">
        <f>IF(LEN(PhieuBauCu!$C$3) &gt;0, IF(OR(LEN($B101)=0,LEN(J$1)=0),"",IF(OR($B101=0,$AN101&gt;PhieuBauCu!$C$20),0,IF(SUBSTITUTE(LOWER($B101),J$1,",")=LOWER($B101),1,0))),"")</f>
        <v/>
      </c>
      <c r="K101" s="4" t="str">
        <f>IF(LEN(PhieuBauCu!$C$3) &gt;0, IF(OR(LEN($B101)=0,LEN(K$1)=0),"",IF(OR($B101=0,$AN101&gt;PhieuBauCu!$C$20),0,IF(SUBSTITUTE(LOWER($B101),K$1,",")=LOWER($B101),1,0))),"")</f>
        <v/>
      </c>
      <c r="L101" s="4" t="str">
        <f>IF(LEN(PhieuBauCu!$C$3) &gt;0, IF(OR(LEN($B101)=0,LEN(L$1)=0),"",IF(OR($B101=0,$AN101&gt;PhieuBauCu!$C$20),0,IF(SUBSTITUTE(LOWER($B101),L$1,",")=LOWER($B101),1,0))),"")</f>
        <v/>
      </c>
      <c r="M101" s="4" t="str">
        <f>IF(LEN(PhieuBauCu!$C$3) &gt;0,  IF(OR(LEN($B101)=0,LEN(M$1)=0),"",IF(OR($B101=0,$AN101&gt;PhieuBauCu!$C$20),0,IF(SUBSTITUTE(LOWER($B101),M$1,",")=LOWER($B101),1,0))),"")</f>
        <v/>
      </c>
      <c r="N101" s="4" t="str">
        <f>IF(LEN(PhieuBauCu!$C$3) &gt;0,  IF(OR(LEN($B101)=0,LEN(N$1)=0),"",IF(OR($B101=0,$AN101&gt;PhieuBauCu!$C$20),0,IF(SUBSTITUTE(LOWER($B101),N$1,",")=LOWER($B101),1,0))),"")</f>
        <v/>
      </c>
      <c r="O101" s="4" t="str">
        <f>IF(LEN(PhieuBauCu!$C$3) &gt;0,  IF(OR(LEN($B101)=0,LEN(O$1)=0),"",IF(OR($B101=0,$AN101&gt;PhieuBauCu!$C$20),0,IF(SUBSTITUTE(LOWER($B101),O$1,",")=LOWER($B101),1,0))),"")</f>
        <v/>
      </c>
      <c r="P101" s="4" t="str">
        <f>IF(LEN(PhieuBauCu!$C$3) &gt;0,  IF(OR(LEN($B101)=0,LEN(P$1)=0),"",IF(OR($B101=0,$AN101&gt;PhieuBauCu!$C$20),0,IF(SUBSTITUTE(LOWER($B101),P$1,",")=LOWER($B101),1,0))),"")</f>
        <v/>
      </c>
      <c r="Q101" s="4" t="str">
        <f>IF(LEN(PhieuBauCu!$C$3) &gt;0,  IF(OR(LEN($B101)=0,LEN(Q$1)=0),"",IF(OR($B101=0,$AN101&gt;PhieuBauCu!$C$20),0,IF(SUBSTITUTE(LOWER($B101),Q$1,",")=LOWER($B101),1,0))),"")</f>
        <v/>
      </c>
      <c r="R101" s="4" t="str">
        <f>IF(LEN(PhieuBauCu!$C$3) &gt;0,  IF(OR(LEN($B101)=0,LEN(R$1)=0),"",IF(OR($B101=0,$AN101&gt;PhieuBauCu!$C$20),0,IF(SUBSTITUTE(LOWER($B101),R$1,",")=LOWER($B101),1,0))),"")</f>
        <v/>
      </c>
      <c r="S101" s="4" t="str">
        <f>IF(LEN(PhieuBauCu!$C$3) &gt;0,  IF(OR(LEN($B101)=0,LEN(S$1)=0),"",IF(OR($B101=0,$AN101&gt;PhieuBauCu!$C$20),0,IF(SUBSTITUTE(LOWER($B101),S$1,",")=LOWER($B101),1,0))),"")</f>
        <v/>
      </c>
      <c r="T101" s="4" t="str">
        <f>IF(LEN(PhieuBauCu!$C$3) &gt;0,  IF(OR(LEN($B101)=0,LEN(T$1)=0),"",IF(OR($B101=0,$AN101&gt;PhieuBauCu!$C$20),0,IF(SUBSTITUTE(LOWER($B101),T$1,",")=LOWER($B101),1,0))),"")</f>
        <v/>
      </c>
      <c r="U101" s="10">
        <f t="shared" si="26"/>
        <v>0</v>
      </c>
      <c r="V101" s="29">
        <f>IF(B101=0,0,IF(AND(LEN(B101&gt;0),U101&gt;=1, U101&lt;=PhieuBauCu!$C$20),1,0))</f>
        <v>0</v>
      </c>
      <c r="W101" s="29">
        <f t="shared" si="27"/>
        <v>1</v>
      </c>
      <c r="X101" s="29">
        <f t="shared" si="28"/>
        <v>1</v>
      </c>
      <c r="Y101" s="29">
        <f t="shared" si="29"/>
        <v>1</v>
      </c>
      <c r="Z101" s="29">
        <f t="shared" si="30"/>
        <v>1</v>
      </c>
      <c r="AA101" s="29">
        <f t="shared" si="31"/>
        <v>1</v>
      </c>
      <c r="AB101" s="29">
        <f t="shared" si="32"/>
        <v>1</v>
      </c>
      <c r="AC101" s="29">
        <f t="shared" si="33"/>
        <v>1</v>
      </c>
      <c r="AD101" s="29">
        <f t="shared" si="34"/>
        <v>1</v>
      </c>
      <c r="AE101" s="29">
        <f t="shared" si="35"/>
        <v>1</v>
      </c>
      <c r="AF101" s="29">
        <f t="shared" si="36"/>
        <v>1</v>
      </c>
      <c r="AG101" s="29">
        <f t="shared" si="37"/>
        <v>1</v>
      </c>
      <c r="AH101" s="29">
        <f t="shared" si="38"/>
        <v>0</v>
      </c>
      <c r="AI101" s="29">
        <f t="shared" si="39"/>
        <v>0</v>
      </c>
      <c r="AJ101" s="29">
        <f t="shared" si="40"/>
        <v>0</v>
      </c>
      <c r="AK101" s="29">
        <f t="shared" si="41"/>
        <v>0</v>
      </c>
      <c r="AL101" s="29">
        <f t="shared" si="42"/>
        <v>0</v>
      </c>
      <c r="AM101" s="29">
        <f t="shared" si="43"/>
        <v>0</v>
      </c>
      <c r="AN101" s="29">
        <f t="shared" si="44"/>
        <v>11</v>
      </c>
      <c r="AO101" s="29">
        <f t="shared" si="45"/>
        <v>0</v>
      </c>
    </row>
    <row r="102" spans="1:41" ht="28.5" customHeight="1" x14ac:dyDescent="0.25">
      <c r="A102" s="31">
        <v>98</v>
      </c>
      <c r="B102" s="36"/>
      <c r="C102" s="30" t="str">
        <f t="shared" si="25"/>
        <v/>
      </c>
      <c r="D102" s="4" t="str">
        <f>IF(LEN(PhieuBauCu!$C$3) &gt;0, IF(OR(LEN($B102)=0,LEN(D$1)=0),"",IF(OR($B102=0,$AN102&gt;PhieuBauCu!$C$20),0,IF(SUBSTITUTE(LOWER($B102),D$1,",")=LOWER($B102),1,0))),"")</f>
        <v/>
      </c>
      <c r="E102" s="4" t="str">
        <f>IF(LEN(PhieuBauCu!$C$3) &gt;0, IF(OR(LEN($B102)=0,LEN(E$1)=0),"",IF(OR($B102=0,$AN102&gt;PhieuBauCu!$C$20),0,IF(SUBSTITUTE(LOWER($B102),E$1,",")=LOWER($B102),1,0))),"")</f>
        <v/>
      </c>
      <c r="F102" s="4" t="str">
        <f>IF(LEN(PhieuBauCu!$C$3) &gt;0,  IF(OR(LEN($B102)=0,LEN(F$1)=0),"",IF(OR($B102=0,$AN102&gt;PhieuBauCu!$C$20),0,IF(SUBSTITUTE(LOWER($B102),F$1,",")=LOWER($B102),1,0))),"")</f>
        <v/>
      </c>
      <c r="G102" s="4" t="str">
        <f>IF(LEN(PhieuBauCu!$C$3) &gt;0,  IF(OR(LEN($B102)=0,LEN(G$1)=0),"",IF(OR($B102=0,$AN102&gt;PhieuBauCu!$C$20),0,IF(SUBSTITUTE(LOWER($B102),G$1,",")=LOWER($B102),1,0))),"")</f>
        <v/>
      </c>
      <c r="H102" s="4" t="str">
        <f>IF(LEN(PhieuBauCu!$C$3) &gt;0,  IF(OR(LEN($B102)=0,LEN(H$1)=0),"",IF(OR($B102=0,$AN102&gt;PhieuBauCu!$C$20),0,IF(SUBSTITUTE(LOWER($B102),H$1,",")=LOWER($B102),1,0))),"")</f>
        <v/>
      </c>
      <c r="I102" s="4" t="str">
        <f>IF(LEN(PhieuBauCu!$C$3) &gt;0,  IF(OR(LEN($B102)=0,LEN(I$1)=0),"",IF(OR($B102=0,$AN102&gt;PhieuBauCu!$C$20),0,IF(SUBSTITUTE(LOWER($B102),I$1,",")=LOWER($B102),1,0))),"")</f>
        <v/>
      </c>
      <c r="J102" s="4" t="str">
        <f>IF(LEN(PhieuBauCu!$C$3) &gt;0, IF(OR(LEN($B102)=0,LEN(J$1)=0),"",IF(OR($B102=0,$AN102&gt;PhieuBauCu!$C$20),0,IF(SUBSTITUTE(LOWER($B102),J$1,",")=LOWER($B102),1,0))),"")</f>
        <v/>
      </c>
      <c r="K102" s="4" t="str">
        <f>IF(LEN(PhieuBauCu!$C$3) &gt;0, IF(OR(LEN($B102)=0,LEN(K$1)=0),"",IF(OR($B102=0,$AN102&gt;PhieuBauCu!$C$20),0,IF(SUBSTITUTE(LOWER($B102),K$1,",")=LOWER($B102),1,0))),"")</f>
        <v/>
      </c>
      <c r="L102" s="4" t="str">
        <f>IF(LEN(PhieuBauCu!$C$3) &gt;0, IF(OR(LEN($B102)=0,LEN(L$1)=0),"",IF(OR($B102=0,$AN102&gt;PhieuBauCu!$C$20),0,IF(SUBSTITUTE(LOWER($B102),L$1,",")=LOWER($B102),1,0))),"")</f>
        <v/>
      </c>
      <c r="M102" s="4" t="str">
        <f>IF(LEN(PhieuBauCu!$C$3) &gt;0,  IF(OR(LEN($B102)=0,LEN(M$1)=0),"",IF(OR($B102=0,$AN102&gt;PhieuBauCu!$C$20),0,IF(SUBSTITUTE(LOWER($B102),M$1,",")=LOWER($B102),1,0))),"")</f>
        <v/>
      </c>
      <c r="N102" s="4" t="str">
        <f>IF(LEN(PhieuBauCu!$C$3) &gt;0,  IF(OR(LEN($B102)=0,LEN(N$1)=0),"",IF(OR($B102=0,$AN102&gt;PhieuBauCu!$C$20),0,IF(SUBSTITUTE(LOWER($B102),N$1,",")=LOWER($B102),1,0))),"")</f>
        <v/>
      </c>
      <c r="O102" s="4" t="str">
        <f>IF(LEN(PhieuBauCu!$C$3) &gt;0,  IF(OR(LEN($B102)=0,LEN(O$1)=0),"",IF(OR($B102=0,$AN102&gt;PhieuBauCu!$C$20),0,IF(SUBSTITUTE(LOWER($B102),O$1,",")=LOWER($B102),1,0))),"")</f>
        <v/>
      </c>
      <c r="P102" s="4" t="str">
        <f>IF(LEN(PhieuBauCu!$C$3) &gt;0,  IF(OR(LEN($B102)=0,LEN(P$1)=0),"",IF(OR($B102=0,$AN102&gt;PhieuBauCu!$C$20),0,IF(SUBSTITUTE(LOWER($B102),P$1,",")=LOWER($B102),1,0))),"")</f>
        <v/>
      </c>
      <c r="Q102" s="4" t="str">
        <f>IF(LEN(PhieuBauCu!$C$3) &gt;0,  IF(OR(LEN($B102)=0,LEN(Q$1)=0),"",IF(OR($B102=0,$AN102&gt;PhieuBauCu!$C$20),0,IF(SUBSTITUTE(LOWER($B102),Q$1,",")=LOWER($B102),1,0))),"")</f>
        <v/>
      </c>
      <c r="R102" s="4" t="str">
        <f>IF(LEN(PhieuBauCu!$C$3) &gt;0,  IF(OR(LEN($B102)=0,LEN(R$1)=0),"",IF(OR($B102=0,$AN102&gt;PhieuBauCu!$C$20),0,IF(SUBSTITUTE(LOWER($B102),R$1,",")=LOWER($B102),1,0))),"")</f>
        <v/>
      </c>
      <c r="S102" s="4" t="str">
        <f>IF(LEN(PhieuBauCu!$C$3) &gt;0,  IF(OR(LEN($B102)=0,LEN(S$1)=0),"",IF(OR($B102=0,$AN102&gt;PhieuBauCu!$C$20),0,IF(SUBSTITUTE(LOWER($B102),S$1,",")=LOWER($B102),1,0))),"")</f>
        <v/>
      </c>
      <c r="T102" s="4" t="str">
        <f>IF(LEN(PhieuBauCu!$C$3) &gt;0,  IF(OR(LEN($B102)=0,LEN(T$1)=0),"",IF(OR($B102=0,$AN102&gt;PhieuBauCu!$C$20),0,IF(SUBSTITUTE(LOWER($B102),T$1,",")=LOWER($B102),1,0))),"")</f>
        <v/>
      </c>
      <c r="U102" s="10">
        <f t="shared" si="26"/>
        <v>0</v>
      </c>
      <c r="V102" s="29">
        <f>IF(B102=0,0,IF(AND(LEN(B102&gt;0),U102&gt;=1, U102&lt;=PhieuBauCu!$C$20),1,0))</f>
        <v>0</v>
      </c>
      <c r="W102" s="29">
        <f t="shared" si="27"/>
        <v>1</v>
      </c>
      <c r="X102" s="29">
        <f t="shared" si="28"/>
        <v>1</v>
      </c>
      <c r="Y102" s="29">
        <f t="shared" si="29"/>
        <v>1</v>
      </c>
      <c r="Z102" s="29">
        <f t="shared" si="30"/>
        <v>1</v>
      </c>
      <c r="AA102" s="29">
        <f t="shared" si="31"/>
        <v>1</v>
      </c>
      <c r="AB102" s="29">
        <f t="shared" si="32"/>
        <v>1</v>
      </c>
      <c r="AC102" s="29">
        <f t="shared" si="33"/>
        <v>1</v>
      </c>
      <c r="AD102" s="29">
        <f t="shared" si="34"/>
        <v>1</v>
      </c>
      <c r="AE102" s="29">
        <f t="shared" si="35"/>
        <v>1</v>
      </c>
      <c r="AF102" s="29">
        <f t="shared" si="36"/>
        <v>1</v>
      </c>
      <c r="AG102" s="29">
        <f t="shared" si="37"/>
        <v>1</v>
      </c>
      <c r="AH102" s="29">
        <f t="shared" si="38"/>
        <v>0</v>
      </c>
      <c r="AI102" s="29">
        <f t="shared" si="39"/>
        <v>0</v>
      </c>
      <c r="AJ102" s="29">
        <f t="shared" si="40"/>
        <v>0</v>
      </c>
      <c r="AK102" s="29">
        <f t="shared" si="41"/>
        <v>0</v>
      </c>
      <c r="AL102" s="29">
        <f t="shared" si="42"/>
        <v>0</v>
      </c>
      <c r="AM102" s="29">
        <f t="shared" si="43"/>
        <v>0</v>
      </c>
      <c r="AN102" s="29">
        <f t="shared" si="44"/>
        <v>11</v>
      </c>
      <c r="AO102" s="29">
        <f t="shared" si="45"/>
        <v>0</v>
      </c>
    </row>
    <row r="103" spans="1:41" ht="28.5" customHeight="1" x14ac:dyDescent="0.25">
      <c r="A103" s="31">
        <v>99</v>
      </c>
      <c r="B103" s="36"/>
      <c r="C103" s="30" t="str">
        <f t="shared" si="25"/>
        <v/>
      </c>
      <c r="D103" s="4" t="str">
        <f>IF(LEN(PhieuBauCu!$C$3) &gt;0, IF(OR(LEN($B103)=0,LEN(D$1)=0),"",IF(OR($B103=0,$AN103&gt;PhieuBauCu!$C$20),0,IF(SUBSTITUTE(LOWER($B103),D$1,",")=LOWER($B103),1,0))),"")</f>
        <v/>
      </c>
      <c r="E103" s="4" t="str">
        <f>IF(LEN(PhieuBauCu!$C$3) &gt;0, IF(OR(LEN($B103)=0,LEN(E$1)=0),"",IF(OR($B103=0,$AN103&gt;PhieuBauCu!$C$20),0,IF(SUBSTITUTE(LOWER($B103),E$1,",")=LOWER($B103),1,0))),"")</f>
        <v/>
      </c>
      <c r="F103" s="4" t="str">
        <f>IF(LEN(PhieuBauCu!$C$3) &gt;0,  IF(OR(LEN($B103)=0,LEN(F$1)=0),"",IF(OR($B103=0,$AN103&gt;PhieuBauCu!$C$20),0,IF(SUBSTITUTE(LOWER($B103),F$1,",")=LOWER($B103),1,0))),"")</f>
        <v/>
      </c>
      <c r="G103" s="4" t="str">
        <f>IF(LEN(PhieuBauCu!$C$3) &gt;0,  IF(OR(LEN($B103)=0,LEN(G$1)=0),"",IF(OR($B103=0,$AN103&gt;PhieuBauCu!$C$20),0,IF(SUBSTITUTE(LOWER($B103),G$1,",")=LOWER($B103),1,0))),"")</f>
        <v/>
      </c>
      <c r="H103" s="4" t="str">
        <f>IF(LEN(PhieuBauCu!$C$3) &gt;0,  IF(OR(LEN($B103)=0,LEN(H$1)=0),"",IF(OR($B103=0,$AN103&gt;PhieuBauCu!$C$20),0,IF(SUBSTITUTE(LOWER($B103),H$1,",")=LOWER($B103),1,0))),"")</f>
        <v/>
      </c>
      <c r="I103" s="4" t="str">
        <f>IF(LEN(PhieuBauCu!$C$3) &gt;0,  IF(OR(LEN($B103)=0,LEN(I$1)=0),"",IF(OR($B103=0,$AN103&gt;PhieuBauCu!$C$20),0,IF(SUBSTITUTE(LOWER($B103),I$1,",")=LOWER($B103),1,0))),"")</f>
        <v/>
      </c>
      <c r="J103" s="4" t="str">
        <f>IF(LEN(PhieuBauCu!$C$3) &gt;0, IF(OR(LEN($B103)=0,LEN(J$1)=0),"",IF(OR($B103=0,$AN103&gt;PhieuBauCu!$C$20),0,IF(SUBSTITUTE(LOWER($B103),J$1,",")=LOWER($B103),1,0))),"")</f>
        <v/>
      </c>
      <c r="K103" s="4" t="str">
        <f>IF(LEN(PhieuBauCu!$C$3) &gt;0, IF(OR(LEN($B103)=0,LEN(K$1)=0),"",IF(OR($B103=0,$AN103&gt;PhieuBauCu!$C$20),0,IF(SUBSTITUTE(LOWER($B103),K$1,",")=LOWER($B103),1,0))),"")</f>
        <v/>
      </c>
      <c r="L103" s="4" t="str">
        <f>IF(LEN(PhieuBauCu!$C$3) &gt;0, IF(OR(LEN($B103)=0,LEN(L$1)=0),"",IF(OR($B103=0,$AN103&gt;PhieuBauCu!$C$20),0,IF(SUBSTITUTE(LOWER($B103),L$1,",")=LOWER($B103),1,0))),"")</f>
        <v/>
      </c>
      <c r="M103" s="4" t="str">
        <f>IF(LEN(PhieuBauCu!$C$3) &gt;0,  IF(OR(LEN($B103)=0,LEN(M$1)=0),"",IF(OR($B103=0,$AN103&gt;PhieuBauCu!$C$20),0,IF(SUBSTITUTE(LOWER($B103),M$1,",")=LOWER($B103),1,0))),"")</f>
        <v/>
      </c>
      <c r="N103" s="4" t="str">
        <f>IF(LEN(PhieuBauCu!$C$3) &gt;0,  IF(OR(LEN($B103)=0,LEN(N$1)=0),"",IF(OR($B103=0,$AN103&gt;PhieuBauCu!$C$20),0,IF(SUBSTITUTE(LOWER($B103),N$1,",")=LOWER($B103),1,0))),"")</f>
        <v/>
      </c>
      <c r="O103" s="4" t="str">
        <f>IF(LEN(PhieuBauCu!$C$3) &gt;0,  IF(OR(LEN($B103)=0,LEN(O$1)=0),"",IF(OR($B103=0,$AN103&gt;PhieuBauCu!$C$20),0,IF(SUBSTITUTE(LOWER($B103),O$1,",")=LOWER($B103),1,0))),"")</f>
        <v/>
      </c>
      <c r="P103" s="4" t="str">
        <f>IF(LEN(PhieuBauCu!$C$3) &gt;0,  IF(OR(LEN($B103)=0,LEN(P$1)=0),"",IF(OR($B103=0,$AN103&gt;PhieuBauCu!$C$20),0,IF(SUBSTITUTE(LOWER($B103),P$1,",")=LOWER($B103),1,0))),"")</f>
        <v/>
      </c>
      <c r="Q103" s="4" t="str">
        <f>IF(LEN(PhieuBauCu!$C$3) &gt;0,  IF(OR(LEN($B103)=0,LEN(Q$1)=0),"",IF(OR($B103=0,$AN103&gt;PhieuBauCu!$C$20),0,IF(SUBSTITUTE(LOWER($B103),Q$1,",")=LOWER($B103),1,0))),"")</f>
        <v/>
      </c>
      <c r="R103" s="4" t="str">
        <f>IF(LEN(PhieuBauCu!$C$3) &gt;0,  IF(OR(LEN($B103)=0,LEN(R$1)=0),"",IF(OR($B103=0,$AN103&gt;PhieuBauCu!$C$20),0,IF(SUBSTITUTE(LOWER($B103),R$1,",")=LOWER($B103),1,0))),"")</f>
        <v/>
      </c>
      <c r="S103" s="4" t="str">
        <f>IF(LEN(PhieuBauCu!$C$3) &gt;0,  IF(OR(LEN($B103)=0,LEN(S$1)=0),"",IF(OR($B103=0,$AN103&gt;PhieuBauCu!$C$20),0,IF(SUBSTITUTE(LOWER($B103),S$1,",")=LOWER($B103),1,0))),"")</f>
        <v/>
      </c>
      <c r="T103" s="4" t="str">
        <f>IF(LEN(PhieuBauCu!$C$3) &gt;0,  IF(OR(LEN($B103)=0,LEN(T$1)=0),"",IF(OR($B103=0,$AN103&gt;PhieuBauCu!$C$20),0,IF(SUBSTITUTE(LOWER($B103),T$1,",")=LOWER($B103),1,0))),"")</f>
        <v/>
      </c>
      <c r="U103" s="10">
        <f t="shared" si="26"/>
        <v>0</v>
      </c>
      <c r="V103" s="29">
        <f>IF(B103=0,0,IF(AND(LEN(B103&gt;0),U103&gt;=1, U103&lt;=PhieuBauCu!$C$20),1,0))</f>
        <v>0</v>
      </c>
      <c r="W103" s="29">
        <f t="shared" si="27"/>
        <v>1</v>
      </c>
      <c r="X103" s="29">
        <f t="shared" si="28"/>
        <v>1</v>
      </c>
      <c r="Y103" s="29">
        <f t="shared" si="29"/>
        <v>1</v>
      </c>
      <c r="Z103" s="29">
        <f t="shared" si="30"/>
        <v>1</v>
      </c>
      <c r="AA103" s="29">
        <f t="shared" si="31"/>
        <v>1</v>
      </c>
      <c r="AB103" s="29">
        <f t="shared" si="32"/>
        <v>1</v>
      </c>
      <c r="AC103" s="29">
        <f t="shared" si="33"/>
        <v>1</v>
      </c>
      <c r="AD103" s="29">
        <f t="shared" si="34"/>
        <v>1</v>
      </c>
      <c r="AE103" s="29">
        <f t="shared" si="35"/>
        <v>1</v>
      </c>
      <c r="AF103" s="29">
        <f t="shared" si="36"/>
        <v>1</v>
      </c>
      <c r="AG103" s="29">
        <f t="shared" si="37"/>
        <v>1</v>
      </c>
      <c r="AH103" s="29">
        <f t="shared" si="38"/>
        <v>0</v>
      </c>
      <c r="AI103" s="29">
        <f t="shared" si="39"/>
        <v>0</v>
      </c>
      <c r="AJ103" s="29">
        <f t="shared" si="40"/>
        <v>0</v>
      </c>
      <c r="AK103" s="29">
        <f t="shared" si="41"/>
        <v>0</v>
      </c>
      <c r="AL103" s="29">
        <f t="shared" si="42"/>
        <v>0</v>
      </c>
      <c r="AM103" s="29">
        <f t="shared" si="43"/>
        <v>0</v>
      </c>
      <c r="AN103" s="29">
        <f t="shared" si="44"/>
        <v>11</v>
      </c>
      <c r="AO103" s="29">
        <f t="shared" si="45"/>
        <v>0</v>
      </c>
    </row>
    <row r="104" spans="1:41" ht="28.5" customHeight="1" x14ac:dyDescent="0.25">
      <c r="A104" s="31">
        <v>100</v>
      </c>
      <c r="B104" s="36"/>
      <c r="C104" s="30" t="str">
        <f t="shared" si="25"/>
        <v/>
      </c>
      <c r="D104" s="4" t="str">
        <f>IF(LEN(PhieuBauCu!$C$3) &gt;0, IF(OR(LEN($B104)=0,LEN(D$1)=0),"",IF(OR($B104=0,$AN104&gt;PhieuBauCu!$C$20),0,IF(SUBSTITUTE(LOWER($B104),D$1,",")=LOWER($B104),1,0))),"")</f>
        <v/>
      </c>
      <c r="E104" s="4" t="str">
        <f>IF(LEN(PhieuBauCu!$C$3) &gt;0, IF(OR(LEN($B104)=0,LEN(E$1)=0),"",IF(OR($B104=0,$AN104&gt;PhieuBauCu!$C$20),0,IF(SUBSTITUTE(LOWER($B104),E$1,",")=LOWER($B104),1,0))),"")</f>
        <v/>
      </c>
      <c r="F104" s="4" t="str">
        <f>IF(LEN(PhieuBauCu!$C$3) &gt;0,  IF(OR(LEN($B104)=0,LEN(F$1)=0),"",IF(OR($B104=0,$AN104&gt;PhieuBauCu!$C$20),0,IF(SUBSTITUTE(LOWER($B104),F$1,",")=LOWER($B104),1,0))),"")</f>
        <v/>
      </c>
      <c r="G104" s="4" t="str">
        <f>IF(LEN(PhieuBauCu!$C$3) &gt;0,  IF(OR(LEN($B104)=0,LEN(G$1)=0),"",IF(OR($B104=0,$AN104&gt;PhieuBauCu!$C$20),0,IF(SUBSTITUTE(LOWER($B104),G$1,",")=LOWER($B104),1,0))),"")</f>
        <v/>
      </c>
      <c r="H104" s="4" t="str">
        <f>IF(LEN(PhieuBauCu!$C$3) &gt;0,  IF(OR(LEN($B104)=0,LEN(H$1)=0),"",IF(OR($B104=0,$AN104&gt;PhieuBauCu!$C$20),0,IF(SUBSTITUTE(LOWER($B104),H$1,",")=LOWER($B104),1,0))),"")</f>
        <v/>
      </c>
      <c r="I104" s="4" t="str">
        <f>IF(LEN(PhieuBauCu!$C$3) &gt;0,  IF(OR(LEN($B104)=0,LEN(I$1)=0),"",IF(OR($B104=0,$AN104&gt;PhieuBauCu!$C$20),0,IF(SUBSTITUTE(LOWER($B104),I$1,",")=LOWER($B104),1,0))),"")</f>
        <v/>
      </c>
      <c r="J104" s="4" t="str">
        <f>IF(LEN(PhieuBauCu!$C$3) &gt;0, IF(OR(LEN($B104)=0,LEN(J$1)=0),"",IF(OR($B104=0,$AN104&gt;PhieuBauCu!$C$20),0,IF(SUBSTITUTE(LOWER($B104),J$1,",")=LOWER($B104),1,0))),"")</f>
        <v/>
      </c>
      <c r="K104" s="4" t="str">
        <f>IF(LEN(PhieuBauCu!$C$3) &gt;0, IF(OR(LEN($B104)=0,LEN(K$1)=0),"",IF(OR($B104=0,$AN104&gt;PhieuBauCu!$C$20),0,IF(SUBSTITUTE(LOWER($B104),K$1,",")=LOWER($B104),1,0))),"")</f>
        <v/>
      </c>
      <c r="L104" s="4" t="str">
        <f>IF(LEN(PhieuBauCu!$C$3) &gt;0, IF(OR(LEN($B104)=0,LEN(L$1)=0),"",IF(OR($B104=0,$AN104&gt;PhieuBauCu!$C$20),0,IF(SUBSTITUTE(LOWER($B104),L$1,",")=LOWER($B104),1,0))),"")</f>
        <v/>
      </c>
      <c r="M104" s="4" t="str">
        <f>IF(LEN(PhieuBauCu!$C$3) &gt;0,  IF(OR(LEN($B104)=0,LEN(M$1)=0),"",IF(OR($B104=0,$AN104&gt;PhieuBauCu!$C$20),0,IF(SUBSTITUTE(LOWER($B104),M$1,",")=LOWER($B104),1,0))),"")</f>
        <v/>
      </c>
      <c r="N104" s="4" t="str">
        <f>IF(LEN(PhieuBauCu!$C$3) &gt;0,  IF(OR(LEN($B104)=0,LEN(N$1)=0),"",IF(OR($B104=0,$AN104&gt;PhieuBauCu!$C$20),0,IF(SUBSTITUTE(LOWER($B104),N$1,",")=LOWER($B104),1,0))),"")</f>
        <v/>
      </c>
      <c r="O104" s="4" t="str">
        <f>IF(LEN(PhieuBauCu!$C$3) &gt;0,  IF(OR(LEN($B104)=0,LEN(O$1)=0),"",IF(OR($B104=0,$AN104&gt;PhieuBauCu!$C$20),0,IF(SUBSTITUTE(LOWER($B104),O$1,",")=LOWER($B104),1,0))),"")</f>
        <v/>
      </c>
      <c r="P104" s="4" t="str">
        <f>IF(LEN(PhieuBauCu!$C$3) &gt;0,  IF(OR(LEN($B104)=0,LEN(P$1)=0),"",IF(OR($B104=0,$AN104&gt;PhieuBauCu!$C$20),0,IF(SUBSTITUTE(LOWER($B104),P$1,",")=LOWER($B104),1,0))),"")</f>
        <v/>
      </c>
      <c r="Q104" s="4" t="str">
        <f>IF(LEN(PhieuBauCu!$C$3) &gt;0,  IF(OR(LEN($B104)=0,LEN(Q$1)=0),"",IF(OR($B104=0,$AN104&gt;PhieuBauCu!$C$20),0,IF(SUBSTITUTE(LOWER($B104),Q$1,",")=LOWER($B104),1,0))),"")</f>
        <v/>
      </c>
      <c r="R104" s="4" t="str">
        <f>IF(LEN(PhieuBauCu!$C$3) &gt;0,  IF(OR(LEN($B104)=0,LEN(R$1)=0),"",IF(OR($B104=0,$AN104&gt;PhieuBauCu!$C$20),0,IF(SUBSTITUTE(LOWER($B104),R$1,",")=LOWER($B104),1,0))),"")</f>
        <v/>
      </c>
      <c r="S104" s="4" t="str">
        <f>IF(LEN(PhieuBauCu!$C$3) &gt;0,  IF(OR(LEN($B104)=0,LEN(S$1)=0),"",IF(OR($B104=0,$AN104&gt;PhieuBauCu!$C$20),0,IF(SUBSTITUTE(LOWER($B104),S$1,",")=LOWER($B104),1,0))),"")</f>
        <v/>
      </c>
      <c r="T104" s="4" t="str">
        <f>IF(LEN(PhieuBauCu!$C$3) &gt;0,  IF(OR(LEN($B104)=0,LEN(T$1)=0),"",IF(OR($B104=0,$AN104&gt;PhieuBauCu!$C$20),0,IF(SUBSTITUTE(LOWER($B104),T$1,",")=LOWER($B104),1,0))),"")</f>
        <v/>
      </c>
      <c r="U104" s="10">
        <f t="shared" si="26"/>
        <v>0</v>
      </c>
      <c r="V104" s="29">
        <f>IF(B104=0,0,IF(AND(LEN(B104&gt;0),U104&gt;=1, U104&lt;=PhieuBauCu!$C$20),1,0))</f>
        <v>0</v>
      </c>
      <c r="W104" s="29">
        <f t="shared" si="27"/>
        <v>1</v>
      </c>
      <c r="X104" s="29">
        <f t="shared" si="28"/>
        <v>1</v>
      </c>
      <c r="Y104" s="29">
        <f t="shared" si="29"/>
        <v>1</v>
      </c>
      <c r="Z104" s="29">
        <f t="shared" si="30"/>
        <v>1</v>
      </c>
      <c r="AA104" s="29">
        <f t="shared" si="31"/>
        <v>1</v>
      </c>
      <c r="AB104" s="29">
        <f t="shared" si="32"/>
        <v>1</v>
      </c>
      <c r="AC104" s="29">
        <f t="shared" si="33"/>
        <v>1</v>
      </c>
      <c r="AD104" s="29">
        <f t="shared" si="34"/>
        <v>1</v>
      </c>
      <c r="AE104" s="29">
        <f t="shared" si="35"/>
        <v>1</v>
      </c>
      <c r="AF104" s="29">
        <f t="shared" si="36"/>
        <v>1</v>
      </c>
      <c r="AG104" s="29">
        <f t="shared" si="37"/>
        <v>1</v>
      </c>
      <c r="AH104" s="29">
        <f t="shared" si="38"/>
        <v>0</v>
      </c>
      <c r="AI104" s="29">
        <f t="shared" si="39"/>
        <v>0</v>
      </c>
      <c r="AJ104" s="29">
        <f t="shared" si="40"/>
        <v>0</v>
      </c>
      <c r="AK104" s="29">
        <f t="shared" si="41"/>
        <v>0</v>
      </c>
      <c r="AL104" s="29">
        <f t="shared" si="42"/>
        <v>0</v>
      </c>
      <c r="AM104" s="29">
        <f t="shared" si="43"/>
        <v>0</v>
      </c>
      <c r="AN104" s="29">
        <f t="shared" si="44"/>
        <v>11</v>
      </c>
      <c r="AO104" s="29">
        <f t="shared" si="45"/>
        <v>0</v>
      </c>
    </row>
    <row r="105" spans="1:41" ht="28.5" customHeight="1" x14ac:dyDescent="0.25">
      <c r="A105" s="31">
        <v>101</v>
      </c>
      <c r="B105" s="36"/>
      <c r="C105" s="30" t="str">
        <f t="shared" si="25"/>
        <v/>
      </c>
      <c r="D105" s="4" t="str">
        <f>IF(LEN(PhieuBauCu!$C$3) &gt;0, IF(OR(LEN($B105)=0,LEN(D$1)=0),"",IF(OR($B105=0,$AN105&gt;PhieuBauCu!$C$20),0,IF(SUBSTITUTE(LOWER($B105),D$1,",")=LOWER($B105),1,0))),"")</f>
        <v/>
      </c>
      <c r="E105" s="4" t="str">
        <f>IF(LEN(PhieuBauCu!$C$3) &gt;0, IF(OR(LEN($B105)=0,LEN(E$1)=0),"",IF(OR($B105=0,$AN105&gt;PhieuBauCu!$C$20),0,IF(SUBSTITUTE(LOWER($B105),E$1,",")=LOWER($B105),1,0))),"")</f>
        <v/>
      </c>
      <c r="F105" s="4" t="str">
        <f>IF(LEN(PhieuBauCu!$C$3) &gt;0,  IF(OR(LEN($B105)=0,LEN(F$1)=0),"",IF(OR($B105=0,$AN105&gt;PhieuBauCu!$C$20),0,IF(SUBSTITUTE(LOWER($B105),F$1,",")=LOWER($B105),1,0))),"")</f>
        <v/>
      </c>
      <c r="G105" s="4" t="str">
        <f>IF(LEN(PhieuBauCu!$C$3) &gt;0,  IF(OR(LEN($B105)=0,LEN(G$1)=0),"",IF(OR($B105=0,$AN105&gt;PhieuBauCu!$C$20),0,IF(SUBSTITUTE(LOWER($B105),G$1,",")=LOWER($B105),1,0))),"")</f>
        <v/>
      </c>
      <c r="H105" s="4" t="str">
        <f>IF(LEN(PhieuBauCu!$C$3) &gt;0,  IF(OR(LEN($B105)=0,LEN(H$1)=0),"",IF(OR($B105=0,$AN105&gt;PhieuBauCu!$C$20),0,IF(SUBSTITUTE(LOWER($B105),H$1,",")=LOWER($B105),1,0))),"")</f>
        <v/>
      </c>
      <c r="I105" s="4" t="str">
        <f>IF(LEN(PhieuBauCu!$C$3) &gt;0,  IF(OR(LEN($B105)=0,LEN(I$1)=0),"",IF(OR($B105=0,$AN105&gt;PhieuBauCu!$C$20),0,IF(SUBSTITUTE(LOWER($B105),I$1,",")=LOWER($B105),1,0))),"")</f>
        <v/>
      </c>
      <c r="J105" s="4" t="str">
        <f>IF(LEN(PhieuBauCu!$C$3) &gt;0, IF(OR(LEN($B105)=0,LEN(J$1)=0),"",IF(OR($B105=0,$AN105&gt;PhieuBauCu!$C$20),0,IF(SUBSTITUTE(LOWER($B105),J$1,",")=LOWER($B105),1,0))),"")</f>
        <v/>
      </c>
      <c r="K105" s="4" t="str">
        <f>IF(LEN(PhieuBauCu!$C$3) &gt;0, IF(OR(LEN($B105)=0,LEN(K$1)=0),"",IF(OR($B105=0,$AN105&gt;PhieuBauCu!$C$20),0,IF(SUBSTITUTE(LOWER($B105),K$1,",")=LOWER($B105),1,0))),"")</f>
        <v/>
      </c>
      <c r="L105" s="4" t="str">
        <f>IF(LEN(PhieuBauCu!$C$3) &gt;0, IF(OR(LEN($B105)=0,LEN(L$1)=0),"",IF(OR($B105=0,$AN105&gt;PhieuBauCu!$C$20),0,IF(SUBSTITUTE(LOWER($B105),L$1,",")=LOWER($B105),1,0))),"")</f>
        <v/>
      </c>
      <c r="M105" s="4" t="str">
        <f>IF(LEN(PhieuBauCu!$C$3) &gt;0,  IF(OR(LEN($B105)=0,LEN(M$1)=0),"",IF(OR($B105=0,$AN105&gt;PhieuBauCu!$C$20),0,IF(SUBSTITUTE(LOWER($B105),M$1,",")=LOWER($B105),1,0))),"")</f>
        <v/>
      </c>
      <c r="N105" s="4" t="str">
        <f>IF(LEN(PhieuBauCu!$C$3) &gt;0,  IF(OR(LEN($B105)=0,LEN(N$1)=0),"",IF(OR($B105=0,$AN105&gt;PhieuBauCu!$C$20),0,IF(SUBSTITUTE(LOWER($B105),N$1,",")=LOWER($B105),1,0))),"")</f>
        <v/>
      </c>
      <c r="O105" s="4" t="str">
        <f>IF(LEN(PhieuBauCu!$C$3) &gt;0,  IF(OR(LEN($B105)=0,LEN(O$1)=0),"",IF(OR($B105=0,$AN105&gt;PhieuBauCu!$C$20),0,IF(SUBSTITUTE(LOWER($B105),O$1,",")=LOWER($B105),1,0))),"")</f>
        <v/>
      </c>
      <c r="P105" s="4" t="str">
        <f>IF(LEN(PhieuBauCu!$C$3) &gt;0,  IF(OR(LEN($B105)=0,LEN(P$1)=0),"",IF(OR($B105=0,$AN105&gt;PhieuBauCu!$C$20),0,IF(SUBSTITUTE(LOWER($B105),P$1,",")=LOWER($B105),1,0))),"")</f>
        <v/>
      </c>
      <c r="Q105" s="4" t="str">
        <f>IF(LEN(PhieuBauCu!$C$3) &gt;0,  IF(OR(LEN($B105)=0,LEN(Q$1)=0),"",IF(OR($B105=0,$AN105&gt;PhieuBauCu!$C$20),0,IF(SUBSTITUTE(LOWER($B105),Q$1,",")=LOWER($B105),1,0))),"")</f>
        <v/>
      </c>
      <c r="R105" s="4" t="str">
        <f>IF(LEN(PhieuBauCu!$C$3) &gt;0,  IF(OR(LEN($B105)=0,LEN(R$1)=0),"",IF(OR($B105=0,$AN105&gt;PhieuBauCu!$C$20),0,IF(SUBSTITUTE(LOWER($B105),R$1,",")=LOWER($B105),1,0))),"")</f>
        <v/>
      </c>
      <c r="S105" s="4" t="str">
        <f>IF(LEN(PhieuBauCu!$C$3) &gt;0,  IF(OR(LEN($B105)=0,LEN(S$1)=0),"",IF(OR($B105=0,$AN105&gt;PhieuBauCu!$C$20),0,IF(SUBSTITUTE(LOWER($B105),S$1,",")=LOWER($B105),1,0))),"")</f>
        <v/>
      </c>
      <c r="T105" s="4" t="str">
        <f>IF(LEN(PhieuBauCu!$C$3) &gt;0,  IF(OR(LEN($B105)=0,LEN(T$1)=0),"",IF(OR($B105=0,$AN105&gt;PhieuBauCu!$C$20),0,IF(SUBSTITUTE(LOWER($B105),T$1,",")=LOWER($B105),1,0))),"")</f>
        <v/>
      </c>
      <c r="U105" s="10">
        <f t="shared" si="26"/>
        <v>0</v>
      </c>
      <c r="V105" s="29">
        <f>IF(B105=0,0,IF(AND(LEN(B105&gt;0),U105&gt;=1, U105&lt;=PhieuBauCu!$C$20),1,0))</f>
        <v>0</v>
      </c>
      <c r="W105" s="29">
        <f t="shared" si="27"/>
        <v>1</v>
      </c>
      <c r="X105" s="29">
        <f t="shared" si="28"/>
        <v>1</v>
      </c>
      <c r="Y105" s="29">
        <f t="shared" si="29"/>
        <v>1</v>
      </c>
      <c r="Z105" s="29">
        <f t="shared" si="30"/>
        <v>1</v>
      </c>
      <c r="AA105" s="29">
        <f t="shared" si="31"/>
        <v>1</v>
      </c>
      <c r="AB105" s="29">
        <f t="shared" si="32"/>
        <v>1</v>
      </c>
      <c r="AC105" s="29">
        <f t="shared" si="33"/>
        <v>1</v>
      </c>
      <c r="AD105" s="29">
        <f t="shared" si="34"/>
        <v>1</v>
      </c>
      <c r="AE105" s="29">
        <f t="shared" si="35"/>
        <v>1</v>
      </c>
      <c r="AF105" s="29">
        <f t="shared" si="36"/>
        <v>1</v>
      </c>
      <c r="AG105" s="29">
        <f t="shared" si="37"/>
        <v>1</v>
      </c>
      <c r="AH105" s="29">
        <f t="shared" si="38"/>
        <v>0</v>
      </c>
      <c r="AI105" s="29">
        <f t="shared" si="39"/>
        <v>0</v>
      </c>
      <c r="AJ105" s="29">
        <f t="shared" si="40"/>
        <v>0</v>
      </c>
      <c r="AK105" s="29">
        <f t="shared" si="41"/>
        <v>0</v>
      </c>
      <c r="AL105" s="29">
        <f t="shared" si="42"/>
        <v>0</v>
      </c>
      <c r="AM105" s="29">
        <f t="shared" si="43"/>
        <v>0</v>
      </c>
      <c r="AN105" s="29">
        <f t="shared" si="44"/>
        <v>11</v>
      </c>
      <c r="AO105" s="29">
        <f t="shared" si="45"/>
        <v>0</v>
      </c>
    </row>
    <row r="106" spans="1:41" ht="28.5" customHeight="1" x14ac:dyDescent="0.25">
      <c r="A106" s="31">
        <v>102</v>
      </c>
      <c r="B106" s="36"/>
      <c r="C106" s="30" t="str">
        <f t="shared" si="25"/>
        <v/>
      </c>
      <c r="D106" s="4" t="str">
        <f>IF(LEN(PhieuBauCu!$C$3) &gt;0, IF(OR(LEN($B106)=0,LEN(D$1)=0),"",IF(OR($B106=0,$AN106&gt;PhieuBauCu!$C$20),0,IF(SUBSTITUTE(LOWER($B106),D$1,",")=LOWER($B106),1,0))),"")</f>
        <v/>
      </c>
      <c r="E106" s="4" t="str">
        <f>IF(LEN(PhieuBauCu!$C$3) &gt;0, IF(OR(LEN($B106)=0,LEN(E$1)=0),"",IF(OR($B106=0,$AN106&gt;PhieuBauCu!$C$20),0,IF(SUBSTITUTE(LOWER($B106),E$1,",")=LOWER($B106),1,0))),"")</f>
        <v/>
      </c>
      <c r="F106" s="4" t="str">
        <f>IF(LEN(PhieuBauCu!$C$3) &gt;0,  IF(OR(LEN($B106)=0,LEN(F$1)=0),"",IF(OR($B106=0,$AN106&gt;PhieuBauCu!$C$20),0,IF(SUBSTITUTE(LOWER($B106),F$1,",")=LOWER($B106),1,0))),"")</f>
        <v/>
      </c>
      <c r="G106" s="4" t="str">
        <f>IF(LEN(PhieuBauCu!$C$3) &gt;0,  IF(OR(LEN($B106)=0,LEN(G$1)=0),"",IF(OR($B106=0,$AN106&gt;PhieuBauCu!$C$20),0,IF(SUBSTITUTE(LOWER($B106),G$1,",")=LOWER($B106),1,0))),"")</f>
        <v/>
      </c>
      <c r="H106" s="4" t="str">
        <f>IF(LEN(PhieuBauCu!$C$3) &gt;0,  IF(OR(LEN($B106)=0,LEN(H$1)=0),"",IF(OR($B106=0,$AN106&gt;PhieuBauCu!$C$20),0,IF(SUBSTITUTE(LOWER($B106),H$1,",")=LOWER($B106),1,0))),"")</f>
        <v/>
      </c>
      <c r="I106" s="4" t="str">
        <f>IF(LEN(PhieuBauCu!$C$3) &gt;0,  IF(OR(LEN($B106)=0,LEN(I$1)=0),"",IF(OR($B106=0,$AN106&gt;PhieuBauCu!$C$20),0,IF(SUBSTITUTE(LOWER($B106),I$1,",")=LOWER($B106),1,0))),"")</f>
        <v/>
      </c>
      <c r="J106" s="4" t="str">
        <f>IF(LEN(PhieuBauCu!$C$3) &gt;0, IF(OR(LEN($B106)=0,LEN(J$1)=0),"",IF(OR($B106=0,$AN106&gt;PhieuBauCu!$C$20),0,IF(SUBSTITUTE(LOWER($B106),J$1,",")=LOWER($B106),1,0))),"")</f>
        <v/>
      </c>
      <c r="K106" s="4" t="str">
        <f>IF(LEN(PhieuBauCu!$C$3) &gt;0, IF(OR(LEN($B106)=0,LEN(K$1)=0),"",IF(OR($B106=0,$AN106&gt;PhieuBauCu!$C$20),0,IF(SUBSTITUTE(LOWER($B106),K$1,",")=LOWER($B106),1,0))),"")</f>
        <v/>
      </c>
      <c r="L106" s="4" t="str">
        <f>IF(LEN(PhieuBauCu!$C$3) &gt;0, IF(OR(LEN($B106)=0,LEN(L$1)=0),"",IF(OR($B106=0,$AN106&gt;PhieuBauCu!$C$20),0,IF(SUBSTITUTE(LOWER($B106),L$1,",")=LOWER($B106),1,0))),"")</f>
        <v/>
      </c>
      <c r="M106" s="4" t="str">
        <f>IF(LEN(PhieuBauCu!$C$3) &gt;0,  IF(OR(LEN($B106)=0,LEN(M$1)=0),"",IF(OR($B106=0,$AN106&gt;PhieuBauCu!$C$20),0,IF(SUBSTITUTE(LOWER($B106),M$1,",")=LOWER($B106),1,0))),"")</f>
        <v/>
      </c>
      <c r="N106" s="4" t="str">
        <f>IF(LEN(PhieuBauCu!$C$3) &gt;0,  IF(OR(LEN($B106)=0,LEN(N$1)=0),"",IF(OR($B106=0,$AN106&gt;PhieuBauCu!$C$20),0,IF(SUBSTITUTE(LOWER($B106),N$1,",")=LOWER($B106),1,0))),"")</f>
        <v/>
      </c>
      <c r="O106" s="4" t="str">
        <f>IF(LEN(PhieuBauCu!$C$3) &gt;0,  IF(OR(LEN($B106)=0,LEN(O$1)=0),"",IF(OR($B106=0,$AN106&gt;PhieuBauCu!$C$20),0,IF(SUBSTITUTE(LOWER($B106),O$1,",")=LOWER($B106),1,0))),"")</f>
        <v/>
      </c>
      <c r="P106" s="4" t="str">
        <f>IF(LEN(PhieuBauCu!$C$3) &gt;0,  IF(OR(LEN($B106)=0,LEN(P$1)=0),"",IF(OR($B106=0,$AN106&gt;PhieuBauCu!$C$20),0,IF(SUBSTITUTE(LOWER($B106),P$1,",")=LOWER($B106),1,0))),"")</f>
        <v/>
      </c>
      <c r="Q106" s="4" t="str">
        <f>IF(LEN(PhieuBauCu!$C$3) &gt;0,  IF(OR(LEN($B106)=0,LEN(Q$1)=0),"",IF(OR($B106=0,$AN106&gt;PhieuBauCu!$C$20),0,IF(SUBSTITUTE(LOWER($B106),Q$1,",")=LOWER($B106),1,0))),"")</f>
        <v/>
      </c>
      <c r="R106" s="4" t="str">
        <f>IF(LEN(PhieuBauCu!$C$3) &gt;0,  IF(OR(LEN($B106)=0,LEN(R$1)=0),"",IF(OR($B106=0,$AN106&gt;PhieuBauCu!$C$20),0,IF(SUBSTITUTE(LOWER($B106),R$1,",")=LOWER($B106),1,0))),"")</f>
        <v/>
      </c>
      <c r="S106" s="4" t="str">
        <f>IF(LEN(PhieuBauCu!$C$3) &gt;0,  IF(OR(LEN($B106)=0,LEN(S$1)=0),"",IF(OR($B106=0,$AN106&gt;PhieuBauCu!$C$20),0,IF(SUBSTITUTE(LOWER($B106),S$1,",")=LOWER($B106),1,0))),"")</f>
        <v/>
      </c>
      <c r="T106" s="4" t="str">
        <f>IF(LEN(PhieuBauCu!$C$3) &gt;0,  IF(OR(LEN($B106)=0,LEN(T$1)=0),"",IF(OR($B106=0,$AN106&gt;PhieuBauCu!$C$20),0,IF(SUBSTITUTE(LOWER($B106),T$1,",")=LOWER($B106),1,0))),"")</f>
        <v/>
      </c>
      <c r="U106" s="10">
        <f t="shared" si="26"/>
        <v>0</v>
      </c>
      <c r="V106" s="29">
        <f>IF(B106=0,0,IF(AND(LEN(B106&gt;0),U106&gt;=1, U106&lt;=PhieuBauCu!$C$20),1,0))</f>
        <v>0</v>
      </c>
      <c r="W106" s="29">
        <f t="shared" si="27"/>
        <v>1</v>
      </c>
      <c r="X106" s="29">
        <f t="shared" si="28"/>
        <v>1</v>
      </c>
      <c r="Y106" s="29">
        <f t="shared" si="29"/>
        <v>1</v>
      </c>
      <c r="Z106" s="29">
        <f t="shared" si="30"/>
        <v>1</v>
      </c>
      <c r="AA106" s="29">
        <f t="shared" si="31"/>
        <v>1</v>
      </c>
      <c r="AB106" s="29">
        <f t="shared" si="32"/>
        <v>1</v>
      </c>
      <c r="AC106" s="29">
        <f t="shared" si="33"/>
        <v>1</v>
      </c>
      <c r="AD106" s="29">
        <f t="shared" si="34"/>
        <v>1</v>
      </c>
      <c r="AE106" s="29">
        <f t="shared" si="35"/>
        <v>1</v>
      </c>
      <c r="AF106" s="29">
        <f t="shared" si="36"/>
        <v>1</v>
      </c>
      <c r="AG106" s="29">
        <f t="shared" si="37"/>
        <v>1</v>
      </c>
      <c r="AH106" s="29">
        <f t="shared" si="38"/>
        <v>0</v>
      </c>
      <c r="AI106" s="29">
        <f t="shared" si="39"/>
        <v>0</v>
      </c>
      <c r="AJ106" s="29">
        <f t="shared" si="40"/>
        <v>0</v>
      </c>
      <c r="AK106" s="29">
        <f t="shared" si="41"/>
        <v>0</v>
      </c>
      <c r="AL106" s="29">
        <f t="shared" si="42"/>
        <v>0</v>
      </c>
      <c r="AM106" s="29">
        <f t="shared" si="43"/>
        <v>0</v>
      </c>
      <c r="AN106" s="29">
        <f t="shared" si="44"/>
        <v>11</v>
      </c>
      <c r="AO106" s="29">
        <f t="shared" si="45"/>
        <v>0</v>
      </c>
    </row>
    <row r="107" spans="1:41" ht="28.5" customHeight="1" x14ac:dyDescent="0.25">
      <c r="A107" s="31">
        <v>103</v>
      </c>
      <c r="B107" s="36"/>
      <c r="C107" s="30" t="str">
        <f t="shared" si="25"/>
        <v/>
      </c>
      <c r="D107" s="4" t="str">
        <f>IF(LEN(PhieuBauCu!$C$3) &gt;0, IF(OR(LEN($B107)=0,LEN(D$1)=0),"",IF(OR($B107=0,$AN107&gt;PhieuBauCu!$C$20),0,IF(SUBSTITUTE(LOWER($B107),D$1,",")=LOWER($B107),1,0))),"")</f>
        <v/>
      </c>
      <c r="E107" s="4" t="str">
        <f>IF(LEN(PhieuBauCu!$C$3) &gt;0, IF(OR(LEN($B107)=0,LEN(E$1)=0),"",IF(OR($B107=0,$AN107&gt;PhieuBauCu!$C$20),0,IF(SUBSTITUTE(LOWER($B107),E$1,",")=LOWER($B107),1,0))),"")</f>
        <v/>
      </c>
      <c r="F107" s="4" t="str">
        <f>IF(LEN(PhieuBauCu!$C$3) &gt;0,  IF(OR(LEN($B107)=0,LEN(F$1)=0),"",IF(OR($B107=0,$AN107&gt;PhieuBauCu!$C$20),0,IF(SUBSTITUTE(LOWER($B107),F$1,",")=LOWER($B107),1,0))),"")</f>
        <v/>
      </c>
      <c r="G107" s="4" t="str">
        <f>IF(LEN(PhieuBauCu!$C$3) &gt;0,  IF(OR(LEN($B107)=0,LEN(G$1)=0),"",IF(OR($B107=0,$AN107&gt;PhieuBauCu!$C$20),0,IF(SUBSTITUTE(LOWER($B107),G$1,",")=LOWER($B107),1,0))),"")</f>
        <v/>
      </c>
      <c r="H107" s="4" t="str">
        <f>IF(LEN(PhieuBauCu!$C$3) &gt;0,  IF(OR(LEN($B107)=0,LEN(H$1)=0),"",IF(OR($B107=0,$AN107&gt;PhieuBauCu!$C$20),0,IF(SUBSTITUTE(LOWER($B107),H$1,",")=LOWER($B107),1,0))),"")</f>
        <v/>
      </c>
      <c r="I107" s="4" t="str">
        <f>IF(LEN(PhieuBauCu!$C$3) &gt;0,  IF(OR(LEN($B107)=0,LEN(I$1)=0),"",IF(OR($B107=0,$AN107&gt;PhieuBauCu!$C$20),0,IF(SUBSTITUTE(LOWER($B107),I$1,",")=LOWER($B107),1,0))),"")</f>
        <v/>
      </c>
      <c r="J107" s="4" t="str">
        <f>IF(LEN(PhieuBauCu!$C$3) &gt;0, IF(OR(LEN($B107)=0,LEN(J$1)=0),"",IF(OR($B107=0,$AN107&gt;PhieuBauCu!$C$20),0,IF(SUBSTITUTE(LOWER($B107),J$1,",")=LOWER($B107),1,0))),"")</f>
        <v/>
      </c>
      <c r="K107" s="4" t="str">
        <f>IF(LEN(PhieuBauCu!$C$3) &gt;0, IF(OR(LEN($B107)=0,LEN(K$1)=0),"",IF(OR($B107=0,$AN107&gt;PhieuBauCu!$C$20),0,IF(SUBSTITUTE(LOWER($B107),K$1,",")=LOWER($B107),1,0))),"")</f>
        <v/>
      </c>
      <c r="L107" s="4" t="str">
        <f>IF(LEN(PhieuBauCu!$C$3) &gt;0, IF(OR(LEN($B107)=0,LEN(L$1)=0),"",IF(OR($B107=0,$AN107&gt;PhieuBauCu!$C$20),0,IF(SUBSTITUTE(LOWER($B107),L$1,",")=LOWER($B107),1,0))),"")</f>
        <v/>
      </c>
      <c r="M107" s="4" t="str">
        <f>IF(LEN(PhieuBauCu!$C$3) &gt;0,  IF(OR(LEN($B107)=0,LEN(M$1)=0),"",IF(OR($B107=0,$AN107&gt;PhieuBauCu!$C$20),0,IF(SUBSTITUTE(LOWER($B107),M$1,",")=LOWER($B107),1,0))),"")</f>
        <v/>
      </c>
      <c r="N107" s="4" t="str">
        <f>IF(LEN(PhieuBauCu!$C$3) &gt;0,  IF(OR(LEN($B107)=0,LEN(N$1)=0),"",IF(OR($B107=0,$AN107&gt;PhieuBauCu!$C$20),0,IF(SUBSTITUTE(LOWER($B107),N$1,",")=LOWER($B107),1,0))),"")</f>
        <v/>
      </c>
      <c r="O107" s="4" t="str">
        <f>IF(LEN(PhieuBauCu!$C$3) &gt;0,  IF(OR(LEN($B107)=0,LEN(O$1)=0),"",IF(OR($B107=0,$AN107&gt;PhieuBauCu!$C$20),0,IF(SUBSTITUTE(LOWER($B107),O$1,",")=LOWER($B107),1,0))),"")</f>
        <v/>
      </c>
      <c r="P107" s="4" t="str">
        <f>IF(LEN(PhieuBauCu!$C$3) &gt;0,  IF(OR(LEN($B107)=0,LEN(P$1)=0),"",IF(OR($B107=0,$AN107&gt;PhieuBauCu!$C$20),0,IF(SUBSTITUTE(LOWER($B107),P$1,",")=LOWER($B107),1,0))),"")</f>
        <v/>
      </c>
      <c r="Q107" s="4" t="str">
        <f>IF(LEN(PhieuBauCu!$C$3) &gt;0,  IF(OR(LEN($B107)=0,LEN(Q$1)=0),"",IF(OR($B107=0,$AN107&gt;PhieuBauCu!$C$20),0,IF(SUBSTITUTE(LOWER($B107),Q$1,",")=LOWER($B107),1,0))),"")</f>
        <v/>
      </c>
      <c r="R107" s="4" t="str">
        <f>IF(LEN(PhieuBauCu!$C$3) &gt;0,  IF(OR(LEN($B107)=0,LEN(R$1)=0),"",IF(OR($B107=0,$AN107&gt;PhieuBauCu!$C$20),0,IF(SUBSTITUTE(LOWER($B107),R$1,",")=LOWER($B107),1,0))),"")</f>
        <v/>
      </c>
      <c r="S107" s="4" t="str">
        <f>IF(LEN(PhieuBauCu!$C$3) &gt;0,  IF(OR(LEN($B107)=0,LEN(S$1)=0),"",IF(OR($B107=0,$AN107&gt;PhieuBauCu!$C$20),0,IF(SUBSTITUTE(LOWER($B107),S$1,",")=LOWER($B107),1,0))),"")</f>
        <v/>
      </c>
      <c r="T107" s="4" t="str">
        <f>IF(LEN(PhieuBauCu!$C$3) &gt;0,  IF(OR(LEN($B107)=0,LEN(T$1)=0),"",IF(OR($B107=0,$AN107&gt;PhieuBauCu!$C$20),0,IF(SUBSTITUTE(LOWER($B107),T$1,",")=LOWER($B107),1,0))),"")</f>
        <v/>
      </c>
      <c r="U107" s="10">
        <f t="shared" si="26"/>
        <v>0</v>
      </c>
      <c r="V107" s="29">
        <f>IF(B107=0,0,IF(AND(LEN(B107&gt;0),U107&gt;=1, U107&lt;=PhieuBauCu!$C$20),1,0))</f>
        <v>0</v>
      </c>
      <c r="W107" s="29">
        <f t="shared" si="27"/>
        <v>1</v>
      </c>
      <c r="X107" s="29">
        <f t="shared" si="28"/>
        <v>1</v>
      </c>
      <c r="Y107" s="29">
        <f t="shared" si="29"/>
        <v>1</v>
      </c>
      <c r="Z107" s="29">
        <f t="shared" si="30"/>
        <v>1</v>
      </c>
      <c r="AA107" s="29">
        <f t="shared" si="31"/>
        <v>1</v>
      </c>
      <c r="AB107" s="29">
        <f t="shared" si="32"/>
        <v>1</v>
      </c>
      <c r="AC107" s="29">
        <f t="shared" si="33"/>
        <v>1</v>
      </c>
      <c r="AD107" s="29">
        <f t="shared" si="34"/>
        <v>1</v>
      </c>
      <c r="AE107" s="29">
        <f t="shared" si="35"/>
        <v>1</v>
      </c>
      <c r="AF107" s="29">
        <f t="shared" si="36"/>
        <v>1</v>
      </c>
      <c r="AG107" s="29">
        <f t="shared" si="37"/>
        <v>1</v>
      </c>
      <c r="AH107" s="29">
        <f t="shared" si="38"/>
        <v>0</v>
      </c>
      <c r="AI107" s="29">
        <f t="shared" si="39"/>
        <v>0</v>
      </c>
      <c r="AJ107" s="29">
        <f t="shared" si="40"/>
        <v>0</v>
      </c>
      <c r="AK107" s="29">
        <f t="shared" si="41"/>
        <v>0</v>
      </c>
      <c r="AL107" s="29">
        <f t="shared" si="42"/>
        <v>0</v>
      </c>
      <c r="AM107" s="29">
        <f t="shared" si="43"/>
        <v>0</v>
      </c>
      <c r="AN107" s="29">
        <f t="shared" si="44"/>
        <v>11</v>
      </c>
      <c r="AO107" s="29">
        <f t="shared" si="45"/>
        <v>0</v>
      </c>
    </row>
    <row r="108" spans="1:41" ht="28.5" customHeight="1" x14ac:dyDescent="0.25">
      <c r="A108" s="31">
        <v>104</v>
      </c>
      <c r="B108" s="36"/>
      <c r="C108" s="30" t="str">
        <f t="shared" si="25"/>
        <v/>
      </c>
      <c r="D108" s="4" t="str">
        <f>IF(LEN(PhieuBauCu!$C$3) &gt;0, IF(OR(LEN($B108)=0,LEN(D$1)=0),"",IF(OR($B108=0,$AN108&gt;PhieuBauCu!$C$20),0,IF(SUBSTITUTE(LOWER($B108),D$1,",")=LOWER($B108),1,0))),"")</f>
        <v/>
      </c>
      <c r="E108" s="4" t="str">
        <f>IF(LEN(PhieuBauCu!$C$3) &gt;0, IF(OR(LEN($B108)=0,LEN(E$1)=0),"",IF(OR($B108=0,$AN108&gt;PhieuBauCu!$C$20),0,IF(SUBSTITUTE(LOWER($B108),E$1,",")=LOWER($B108),1,0))),"")</f>
        <v/>
      </c>
      <c r="F108" s="4" t="str">
        <f>IF(LEN(PhieuBauCu!$C$3) &gt;0,  IF(OR(LEN($B108)=0,LEN(F$1)=0),"",IF(OR($B108=0,$AN108&gt;PhieuBauCu!$C$20),0,IF(SUBSTITUTE(LOWER($B108),F$1,",")=LOWER($B108),1,0))),"")</f>
        <v/>
      </c>
      <c r="G108" s="4" t="str">
        <f>IF(LEN(PhieuBauCu!$C$3) &gt;0,  IF(OR(LEN($B108)=0,LEN(G$1)=0),"",IF(OR($B108=0,$AN108&gt;PhieuBauCu!$C$20),0,IF(SUBSTITUTE(LOWER($B108),G$1,",")=LOWER($B108),1,0))),"")</f>
        <v/>
      </c>
      <c r="H108" s="4" t="str">
        <f>IF(LEN(PhieuBauCu!$C$3) &gt;0,  IF(OR(LEN($B108)=0,LEN(H$1)=0),"",IF(OR($B108=0,$AN108&gt;PhieuBauCu!$C$20),0,IF(SUBSTITUTE(LOWER($B108),H$1,",")=LOWER($B108),1,0))),"")</f>
        <v/>
      </c>
      <c r="I108" s="4" t="str">
        <f>IF(LEN(PhieuBauCu!$C$3) &gt;0,  IF(OR(LEN($B108)=0,LEN(I$1)=0),"",IF(OR($B108=0,$AN108&gt;PhieuBauCu!$C$20),0,IF(SUBSTITUTE(LOWER($B108),I$1,",")=LOWER($B108),1,0))),"")</f>
        <v/>
      </c>
      <c r="J108" s="4" t="str">
        <f>IF(LEN(PhieuBauCu!$C$3) &gt;0, IF(OR(LEN($B108)=0,LEN(J$1)=0),"",IF(OR($B108=0,$AN108&gt;PhieuBauCu!$C$20),0,IF(SUBSTITUTE(LOWER($B108),J$1,",")=LOWER($B108),1,0))),"")</f>
        <v/>
      </c>
      <c r="K108" s="4" t="str">
        <f>IF(LEN(PhieuBauCu!$C$3) &gt;0, IF(OR(LEN($B108)=0,LEN(K$1)=0),"",IF(OR($B108=0,$AN108&gt;PhieuBauCu!$C$20),0,IF(SUBSTITUTE(LOWER($B108),K$1,",")=LOWER($B108),1,0))),"")</f>
        <v/>
      </c>
      <c r="L108" s="4" t="str">
        <f>IF(LEN(PhieuBauCu!$C$3) &gt;0, IF(OR(LEN($B108)=0,LEN(L$1)=0),"",IF(OR($B108=0,$AN108&gt;PhieuBauCu!$C$20),0,IF(SUBSTITUTE(LOWER($B108),L$1,",")=LOWER($B108),1,0))),"")</f>
        <v/>
      </c>
      <c r="M108" s="4" t="str">
        <f>IF(LEN(PhieuBauCu!$C$3) &gt;0,  IF(OR(LEN($B108)=0,LEN(M$1)=0),"",IF(OR($B108=0,$AN108&gt;PhieuBauCu!$C$20),0,IF(SUBSTITUTE(LOWER($B108),M$1,",")=LOWER($B108),1,0))),"")</f>
        <v/>
      </c>
      <c r="N108" s="4" t="str">
        <f>IF(LEN(PhieuBauCu!$C$3) &gt;0,  IF(OR(LEN($B108)=0,LEN(N$1)=0),"",IF(OR($B108=0,$AN108&gt;PhieuBauCu!$C$20),0,IF(SUBSTITUTE(LOWER($B108),N$1,",")=LOWER($B108),1,0))),"")</f>
        <v/>
      </c>
      <c r="O108" s="4" t="str">
        <f>IF(LEN(PhieuBauCu!$C$3) &gt;0,  IF(OR(LEN($B108)=0,LEN(O$1)=0),"",IF(OR($B108=0,$AN108&gt;PhieuBauCu!$C$20),0,IF(SUBSTITUTE(LOWER($B108),O$1,",")=LOWER($B108),1,0))),"")</f>
        <v/>
      </c>
      <c r="P108" s="4" t="str">
        <f>IF(LEN(PhieuBauCu!$C$3) &gt;0,  IF(OR(LEN($B108)=0,LEN(P$1)=0),"",IF(OR($B108=0,$AN108&gt;PhieuBauCu!$C$20),0,IF(SUBSTITUTE(LOWER($B108),P$1,",")=LOWER($B108),1,0))),"")</f>
        <v/>
      </c>
      <c r="Q108" s="4" t="str">
        <f>IF(LEN(PhieuBauCu!$C$3) &gt;0,  IF(OR(LEN($B108)=0,LEN(Q$1)=0),"",IF(OR($B108=0,$AN108&gt;PhieuBauCu!$C$20),0,IF(SUBSTITUTE(LOWER($B108),Q$1,",")=LOWER($B108),1,0))),"")</f>
        <v/>
      </c>
      <c r="R108" s="4" t="str">
        <f>IF(LEN(PhieuBauCu!$C$3) &gt;0,  IF(OR(LEN($B108)=0,LEN(R$1)=0),"",IF(OR($B108=0,$AN108&gt;PhieuBauCu!$C$20),0,IF(SUBSTITUTE(LOWER($B108),R$1,",")=LOWER($B108),1,0))),"")</f>
        <v/>
      </c>
      <c r="S108" s="4" t="str">
        <f>IF(LEN(PhieuBauCu!$C$3) &gt;0,  IF(OR(LEN($B108)=0,LEN(S$1)=0),"",IF(OR($B108=0,$AN108&gt;PhieuBauCu!$C$20),0,IF(SUBSTITUTE(LOWER($B108),S$1,",")=LOWER($B108),1,0))),"")</f>
        <v/>
      </c>
      <c r="T108" s="4" t="str">
        <f>IF(LEN(PhieuBauCu!$C$3) &gt;0,  IF(OR(LEN($B108)=0,LEN(T$1)=0),"",IF(OR($B108=0,$AN108&gt;PhieuBauCu!$C$20),0,IF(SUBSTITUTE(LOWER($B108),T$1,",")=LOWER($B108),1,0))),"")</f>
        <v/>
      </c>
      <c r="U108" s="10">
        <f t="shared" si="26"/>
        <v>0</v>
      </c>
      <c r="V108" s="29">
        <f>IF(B108=0,0,IF(AND(LEN(B108&gt;0),U108&gt;=1, U108&lt;=PhieuBauCu!$C$20),1,0))</f>
        <v>0</v>
      </c>
      <c r="W108" s="29">
        <f t="shared" si="27"/>
        <v>1</v>
      </c>
      <c r="X108" s="29">
        <f t="shared" si="28"/>
        <v>1</v>
      </c>
      <c r="Y108" s="29">
        <f t="shared" si="29"/>
        <v>1</v>
      </c>
      <c r="Z108" s="29">
        <f t="shared" si="30"/>
        <v>1</v>
      </c>
      <c r="AA108" s="29">
        <f t="shared" si="31"/>
        <v>1</v>
      </c>
      <c r="AB108" s="29">
        <f t="shared" si="32"/>
        <v>1</v>
      </c>
      <c r="AC108" s="29">
        <f t="shared" si="33"/>
        <v>1</v>
      </c>
      <c r="AD108" s="29">
        <f t="shared" si="34"/>
        <v>1</v>
      </c>
      <c r="AE108" s="29">
        <f t="shared" si="35"/>
        <v>1</v>
      </c>
      <c r="AF108" s="29">
        <f t="shared" si="36"/>
        <v>1</v>
      </c>
      <c r="AG108" s="29">
        <f t="shared" si="37"/>
        <v>1</v>
      </c>
      <c r="AH108" s="29">
        <f t="shared" si="38"/>
        <v>0</v>
      </c>
      <c r="AI108" s="29">
        <f t="shared" si="39"/>
        <v>0</v>
      </c>
      <c r="AJ108" s="29">
        <f t="shared" si="40"/>
        <v>0</v>
      </c>
      <c r="AK108" s="29">
        <f t="shared" si="41"/>
        <v>0</v>
      </c>
      <c r="AL108" s="29">
        <f t="shared" si="42"/>
        <v>0</v>
      </c>
      <c r="AM108" s="29">
        <f t="shared" si="43"/>
        <v>0</v>
      </c>
      <c r="AN108" s="29">
        <f t="shared" si="44"/>
        <v>11</v>
      </c>
      <c r="AO108" s="29">
        <f t="shared" si="45"/>
        <v>0</v>
      </c>
    </row>
    <row r="109" spans="1:41" ht="28.5" customHeight="1" x14ac:dyDescent="0.25">
      <c r="A109" s="31">
        <v>105</v>
      </c>
      <c r="B109" s="36"/>
      <c r="C109" s="30" t="str">
        <f t="shared" si="25"/>
        <v/>
      </c>
      <c r="D109" s="4" t="str">
        <f>IF(LEN(PhieuBauCu!$C$3) &gt;0, IF(OR(LEN($B109)=0,LEN(D$1)=0),"",IF(OR($B109=0,$AN109&gt;PhieuBauCu!$C$20),0,IF(SUBSTITUTE(LOWER($B109),D$1,",")=LOWER($B109),1,0))),"")</f>
        <v/>
      </c>
      <c r="E109" s="4" t="str">
        <f>IF(LEN(PhieuBauCu!$C$3) &gt;0, IF(OR(LEN($B109)=0,LEN(E$1)=0),"",IF(OR($B109=0,$AN109&gt;PhieuBauCu!$C$20),0,IF(SUBSTITUTE(LOWER($B109),E$1,",")=LOWER($B109),1,0))),"")</f>
        <v/>
      </c>
      <c r="F109" s="4" t="str">
        <f>IF(LEN(PhieuBauCu!$C$3) &gt;0,  IF(OR(LEN($B109)=0,LEN(F$1)=0),"",IF(OR($B109=0,$AN109&gt;PhieuBauCu!$C$20),0,IF(SUBSTITUTE(LOWER($B109),F$1,",")=LOWER($B109),1,0))),"")</f>
        <v/>
      </c>
      <c r="G109" s="4" t="str">
        <f>IF(LEN(PhieuBauCu!$C$3) &gt;0,  IF(OR(LEN($B109)=0,LEN(G$1)=0),"",IF(OR($B109=0,$AN109&gt;PhieuBauCu!$C$20),0,IF(SUBSTITUTE(LOWER($B109),G$1,",")=LOWER($B109),1,0))),"")</f>
        <v/>
      </c>
      <c r="H109" s="4" t="str">
        <f>IF(LEN(PhieuBauCu!$C$3) &gt;0,  IF(OR(LEN($B109)=0,LEN(H$1)=0),"",IF(OR($B109=0,$AN109&gt;PhieuBauCu!$C$20),0,IF(SUBSTITUTE(LOWER($B109),H$1,",")=LOWER($B109),1,0))),"")</f>
        <v/>
      </c>
      <c r="I109" s="4" t="str">
        <f>IF(LEN(PhieuBauCu!$C$3) &gt;0,  IF(OR(LEN($B109)=0,LEN(I$1)=0),"",IF(OR($B109=0,$AN109&gt;PhieuBauCu!$C$20),0,IF(SUBSTITUTE(LOWER($B109),I$1,",")=LOWER($B109),1,0))),"")</f>
        <v/>
      </c>
      <c r="J109" s="4" t="str">
        <f>IF(LEN(PhieuBauCu!$C$3) &gt;0, IF(OR(LEN($B109)=0,LEN(J$1)=0),"",IF(OR($B109=0,$AN109&gt;PhieuBauCu!$C$20),0,IF(SUBSTITUTE(LOWER($B109),J$1,",")=LOWER($B109),1,0))),"")</f>
        <v/>
      </c>
      <c r="K109" s="4" t="str">
        <f>IF(LEN(PhieuBauCu!$C$3) &gt;0, IF(OR(LEN($B109)=0,LEN(K$1)=0),"",IF(OR($B109=0,$AN109&gt;PhieuBauCu!$C$20),0,IF(SUBSTITUTE(LOWER($B109),K$1,",")=LOWER($B109),1,0))),"")</f>
        <v/>
      </c>
      <c r="L109" s="4" t="str">
        <f>IF(LEN(PhieuBauCu!$C$3) &gt;0, IF(OR(LEN($B109)=0,LEN(L$1)=0),"",IF(OR($B109=0,$AN109&gt;PhieuBauCu!$C$20),0,IF(SUBSTITUTE(LOWER($B109),L$1,",")=LOWER($B109),1,0))),"")</f>
        <v/>
      </c>
      <c r="M109" s="4" t="str">
        <f>IF(LEN(PhieuBauCu!$C$3) &gt;0,  IF(OR(LEN($B109)=0,LEN(M$1)=0),"",IF(OR($B109=0,$AN109&gt;PhieuBauCu!$C$20),0,IF(SUBSTITUTE(LOWER($B109),M$1,",")=LOWER($B109),1,0))),"")</f>
        <v/>
      </c>
      <c r="N109" s="4" t="str">
        <f>IF(LEN(PhieuBauCu!$C$3) &gt;0,  IF(OR(LEN($B109)=0,LEN(N$1)=0),"",IF(OR($B109=0,$AN109&gt;PhieuBauCu!$C$20),0,IF(SUBSTITUTE(LOWER($B109),N$1,",")=LOWER($B109),1,0))),"")</f>
        <v/>
      </c>
      <c r="O109" s="4" t="str">
        <f>IF(LEN(PhieuBauCu!$C$3) &gt;0,  IF(OR(LEN($B109)=0,LEN(O$1)=0),"",IF(OR($B109=0,$AN109&gt;PhieuBauCu!$C$20),0,IF(SUBSTITUTE(LOWER($B109),O$1,",")=LOWER($B109),1,0))),"")</f>
        <v/>
      </c>
      <c r="P109" s="4" t="str">
        <f>IF(LEN(PhieuBauCu!$C$3) &gt;0,  IF(OR(LEN($B109)=0,LEN(P$1)=0),"",IF(OR($B109=0,$AN109&gt;PhieuBauCu!$C$20),0,IF(SUBSTITUTE(LOWER($B109),P$1,",")=LOWER($B109),1,0))),"")</f>
        <v/>
      </c>
      <c r="Q109" s="4" t="str">
        <f>IF(LEN(PhieuBauCu!$C$3) &gt;0,  IF(OR(LEN($B109)=0,LEN(Q$1)=0),"",IF(OR($B109=0,$AN109&gt;PhieuBauCu!$C$20),0,IF(SUBSTITUTE(LOWER($B109),Q$1,",")=LOWER($B109),1,0))),"")</f>
        <v/>
      </c>
      <c r="R109" s="4" t="str">
        <f>IF(LEN(PhieuBauCu!$C$3) &gt;0,  IF(OR(LEN($B109)=0,LEN(R$1)=0),"",IF(OR($B109=0,$AN109&gt;PhieuBauCu!$C$20),0,IF(SUBSTITUTE(LOWER($B109),R$1,",")=LOWER($B109),1,0))),"")</f>
        <v/>
      </c>
      <c r="S109" s="4" t="str">
        <f>IF(LEN(PhieuBauCu!$C$3) &gt;0,  IF(OR(LEN($B109)=0,LEN(S$1)=0),"",IF(OR($B109=0,$AN109&gt;PhieuBauCu!$C$20),0,IF(SUBSTITUTE(LOWER($B109),S$1,",")=LOWER($B109),1,0))),"")</f>
        <v/>
      </c>
      <c r="T109" s="4" t="str">
        <f>IF(LEN(PhieuBauCu!$C$3) &gt;0,  IF(OR(LEN($B109)=0,LEN(T$1)=0),"",IF(OR($B109=0,$AN109&gt;PhieuBauCu!$C$20),0,IF(SUBSTITUTE(LOWER($B109),T$1,",")=LOWER($B109),1,0))),"")</f>
        <v/>
      </c>
      <c r="U109" s="10">
        <f t="shared" si="26"/>
        <v>0</v>
      </c>
      <c r="V109" s="29">
        <f>IF(B109=0,0,IF(AND(LEN(B109&gt;0),U109&gt;=1, U109&lt;=PhieuBauCu!$C$20),1,0))</f>
        <v>0</v>
      </c>
      <c r="W109" s="29">
        <f t="shared" si="27"/>
        <v>1</v>
      </c>
      <c r="X109" s="29">
        <f t="shared" si="28"/>
        <v>1</v>
      </c>
      <c r="Y109" s="29">
        <f t="shared" si="29"/>
        <v>1</v>
      </c>
      <c r="Z109" s="29">
        <f t="shared" si="30"/>
        <v>1</v>
      </c>
      <c r="AA109" s="29">
        <f t="shared" si="31"/>
        <v>1</v>
      </c>
      <c r="AB109" s="29">
        <f t="shared" si="32"/>
        <v>1</v>
      </c>
      <c r="AC109" s="29">
        <f t="shared" si="33"/>
        <v>1</v>
      </c>
      <c r="AD109" s="29">
        <f t="shared" si="34"/>
        <v>1</v>
      </c>
      <c r="AE109" s="29">
        <f t="shared" si="35"/>
        <v>1</v>
      </c>
      <c r="AF109" s="29">
        <f t="shared" si="36"/>
        <v>1</v>
      </c>
      <c r="AG109" s="29">
        <f t="shared" si="37"/>
        <v>1</v>
      </c>
      <c r="AH109" s="29">
        <f t="shared" si="38"/>
        <v>0</v>
      </c>
      <c r="AI109" s="29">
        <f t="shared" si="39"/>
        <v>0</v>
      </c>
      <c r="AJ109" s="29">
        <f t="shared" si="40"/>
        <v>0</v>
      </c>
      <c r="AK109" s="29">
        <f t="shared" si="41"/>
        <v>0</v>
      </c>
      <c r="AL109" s="29">
        <f t="shared" si="42"/>
        <v>0</v>
      </c>
      <c r="AM109" s="29">
        <f t="shared" si="43"/>
        <v>0</v>
      </c>
      <c r="AN109" s="29">
        <f t="shared" si="44"/>
        <v>11</v>
      </c>
      <c r="AO109" s="29">
        <f t="shared" si="45"/>
        <v>0</v>
      </c>
    </row>
    <row r="110" spans="1:41" ht="28.5" customHeight="1" x14ac:dyDescent="0.25">
      <c r="A110" s="31">
        <v>106</v>
      </c>
      <c r="B110" s="36"/>
      <c r="C110" s="30" t="str">
        <f t="shared" si="25"/>
        <v/>
      </c>
      <c r="D110" s="4" t="str">
        <f>IF(LEN(PhieuBauCu!$C$3) &gt;0, IF(OR(LEN($B110)=0,LEN(D$1)=0),"",IF(OR($B110=0,$AN110&gt;PhieuBauCu!$C$20),0,IF(SUBSTITUTE(LOWER($B110),D$1,",")=LOWER($B110),1,0))),"")</f>
        <v/>
      </c>
      <c r="E110" s="4" t="str">
        <f>IF(LEN(PhieuBauCu!$C$3) &gt;0, IF(OR(LEN($B110)=0,LEN(E$1)=0),"",IF(OR($B110=0,$AN110&gt;PhieuBauCu!$C$20),0,IF(SUBSTITUTE(LOWER($B110),E$1,",")=LOWER($B110),1,0))),"")</f>
        <v/>
      </c>
      <c r="F110" s="4" t="str">
        <f>IF(LEN(PhieuBauCu!$C$3) &gt;0,  IF(OR(LEN($B110)=0,LEN(F$1)=0),"",IF(OR($B110=0,$AN110&gt;PhieuBauCu!$C$20),0,IF(SUBSTITUTE(LOWER($B110),F$1,",")=LOWER($B110),1,0))),"")</f>
        <v/>
      </c>
      <c r="G110" s="4" t="str">
        <f>IF(LEN(PhieuBauCu!$C$3) &gt;0,  IF(OR(LEN($B110)=0,LEN(G$1)=0),"",IF(OR($B110=0,$AN110&gt;PhieuBauCu!$C$20),0,IF(SUBSTITUTE(LOWER($B110),G$1,",")=LOWER($B110),1,0))),"")</f>
        <v/>
      </c>
      <c r="H110" s="4" t="str">
        <f>IF(LEN(PhieuBauCu!$C$3) &gt;0,  IF(OR(LEN($B110)=0,LEN(H$1)=0),"",IF(OR($B110=0,$AN110&gt;PhieuBauCu!$C$20),0,IF(SUBSTITUTE(LOWER($B110),H$1,",")=LOWER($B110),1,0))),"")</f>
        <v/>
      </c>
      <c r="I110" s="4" t="str">
        <f>IF(LEN(PhieuBauCu!$C$3) &gt;0,  IF(OR(LEN($B110)=0,LEN(I$1)=0),"",IF(OR($B110=0,$AN110&gt;PhieuBauCu!$C$20),0,IF(SUBSTITUTE(LOWER($B110),I$1,",")=LOWER($B110),1,0))),"")</f>
        <v/>
      </c>
      <c r="J110" s="4" t="str">
        <f>IF(LEN(PhieuBauCu!$C$3) &gt;0, IF(OR(LEN($B110)=0,LEN(J$1)=0),"",IF(OR($B110=0,$AN110&gt;PhieuBauCu!$C$20),0,IF(SUBSTITUTE(LOWER($B110),J$1,",")=LOWER($B110),1,0))),"")</f>
        <v/>
      </c>
      <c r="K110" s="4" t="str">
        <f>IF(LEN(PhieuBauCu!$C$3) &gt;0, IF(OR(LEN($B110)=0,LEN(K$1)=0),"",IF(OR($B110=0,$AN110&gt;PhieuBauCu!$C$20),0,IF(SUBSTITUTE(LOWER($B110),K$1,",")=LOWER($B110),1,0))),"")</f>
        <v/>
      </c>
      <c r="L110" s="4" t="str">
        <f>IF(LEN(PhieuBauCu!$C$3) &gt;0, IF(OR(LEN($B110)=0,LEN(L$1)=0),"",IF(OR($B110=0,$AN110&gt;PhieuBauCu!$C$20),0,IF(SUBSTITUTE(LOWER($B110),L$1,",")=LOWER($B110),1,0))),"")</f>
        <v/>
      </c>
      <c r="M110" s="4" t="str">
        <f>IF(LEN(PhieuBauCu!$C$3) &gt;0,  IF(OR(LEN($B110)=0,LEN(M$1)=0),"",IF(OR($B110=0,$AN110&gt;PhieuBauCu!$C$20),0,IF(SUBSTITUTE(LOWER($B110),M$1,",")=LOWER($B110),1,0))),"")</f>
        <v/>
      </c>
      <c r="N110" s="4" t="str">
        <f>IF(LEN(PhieuBauCu!$C$3) &gt;0,  IF(OR(LEN($B110)=0,LEN(N$1)=0),"",IF(OR($B110=0,$AN110&gt;PhieuBauCu!$C$20),0,IF(SUBSTITUTE(LOWER($B110),N$1,",")=LOWER($B110),1,0))),"")</f>
        <v/>
      </c>
      <c r="O110" s="4" t="str">
        <f>IF(LEN(PhieuBauCu!$C$3) &gt;0,  IF(OR(LEN($B110)=0,LEN(O$1)=0),"",IF(OR($B110=0,$AN110&gt;PhieuBauCu!$C$20),0,IF(SUBSTITUTE(LOWER($B110),O$1,",")=LOWER($B110),1,0))),"")</f>
        <v/>
      </c>
      <c r="P110" s="4" t="str">
        <f>IF(LEN(PhieuBauCu!$C$3) &gt;0,  IF(OR(LEN($B110)=0,LEN(P$1)=0),"",IF(OR($B110=0,$AN110&gt;PhieuBauCu!$C$20),0,IF(SUBSTITUTE(LOWER($B110),P$1,",")=LOWER($B110),1,0))),"")</f>
        <v/>
      </c>
      <c r="Q110" s="4" t="str">
        <f>IF(LEN(PhieuBauCu!$C$3) &gt;0,  IF(OR(LEN($B110)=0,LEN(Q$1)=0),"",IF(OR($B110=0,$AN110&gt;PhieuBauCu!$C$20),0,IF(SUBSTITUTE(LOWER($B110),Q$1,",")=LOWER($B110),1,0))),"")</f>
        <v/>
      </c>
      <c r="R110" s="4" t="str">
        <f>IF(LEN(PhieuBauCu!$C$3) &gt;0,  IF(OR(LEN($B110)=0,LEN(R$1)=0),"",IF(OR($B110=0,$AN110&gt;PhieuBauCu!$C$20),0,IF(SUBSTITUTE(LOWER($B110),R$1,",")=LOWER($B110),1,0))),"")</f>
        <v/>
      </c>
      <c r="S110" s="4" t="str">
        <f>IF(LEN(PhieuBauCu!$C$3) &gt;0,  IF(OR(LEN($B110)=0,LEN(S$1)=0),"",IF(OR($B110=0,$AN110&gt;PhieuBauCu!$C$20),0,IF(SUBSTITUTE(LOWER($B110),S$1,",")=LOWER($B110),1,0))),"")</f>
        <v/>
      </c>
      <c r="T110" s="4" t="str">
        <f>IF(LEN(PhieuBauCu!$C$3) &gt;0,  IF(OR(LEN($B110)=0,LEN(T$1)=0),"",IF(OR($B110=0,$AN110&gt;PhieuBauCu!$C$20),0,IF(SUBSTITUTE(LOWER($B110),T$1,",")=LOWER($B110),1,0))),"")</f>
        <v/>
      </c>
      <c r="U110" s="10">
        <f t="shared" si="26"/>
        <v>0</v>
      </c>
      <c r="V110" s="29">
        <f>IF(B110=0,0,IF(AND(LEN(B110&gt;0),U110&gt;=1, U110&lt;=PhieuBauCu!$C$20),1,0))</f>
        <v>0</v>
      </c>
      <c r="W110" s="29">
        <f t="shared" si="27"/>
        <v>1</v>
      </c>
      <c r="X110" s="29">
        <f t="shared" si="28"/>
        <v>1</v>
      </c>
      <c r="Y110" s="29">
        <f t="shared" si="29"/>
        <v>1</v>
      </c>
      <c r="Z110" s="29">
        <f t="shared" si="30"/>
        <v>1</v>
      </c>
      <c r="AA110" s="29">
        <f t="shared" si="31"/>
        <v>1</v>
      </c>
      <c r="AB110" s="29">
        <f t="shared" si="32"/>
        <v>1</v>
      </c>
      <c r="AC110" s="29">
        <f t="shared" si="33"/>
        <v>1</v>
      </c>
      <c r="AD110" s="29">
        <f t="shared" si="34"/>
        <v>1</v>
      </c>
      <c r="AE110" s="29">
        <f t="shared" si="35"/>
        <v>1</v>
      </c>
      <c r="AF110" s="29">
        <f t="shared" si="36"/>
        <v>1</v>
      </c>
      <c r="AG110" s="29">
        <f t="shared" si="37"/>
        <v>1</v>
      </c>
      <c r="AH110" s="29">
        <f t="shared" si="38"/>
        <v>0</v>
      </c>
      <c r="AI110" s="29">
        <f t="shared" si="39"/>
        <v>0</v>
      </c>
      <c r="AJ110" s="29">
        <f t="shared" si="40"/>
        <v>0</v>
      </c>
      <c r="AK110" s="29">
        <f t="shared" si="41"/>
        <v>0</v>
      </c>
      <c r="AL110" s="29">
        <f t="shared" si="42"/>
        <v>0</v>
      </c>
      <c r="AM110" s="29">
        <f t="shared" si="43"/>
        <v>0</v>
      </c>
      <c r="AN110" s="29">
        <f t="shared" si="44"/>
        <v>11</v>
      </c>
      <c r="AO110" s="29">
        <f t="shared" si="45"/>
        <v>0</v>
      </c>
    </row>
    <row r="111" spans="1:41" ht="28.5" customHeight="1" x14ac:dyDescent="0.25">
      <c r="A111" s="31">
        <v>107</v>
      </c>
      <c r="B111" s="36"/>
      <c r="C111" s="30" t="str">
        <f t="shared" si="25"/>
        <v/>
      </c>
      <c r="D111" s="4" t="str">
        <f>IF(LEN(PhieuBauCu!$C$3) &gt;0, IF(OR(LEN($B111)=0,LEN(D$1)=0),"",IF(OR($B111=0,$AN111&gt;PhieuBauCu!$C$20),0,IF(SUBSTITUTE(LOWER($B111),D$1,",")=LOWER($B111),1,0))),"")</f>
        <v/>
      </c>
      <c r="E111" s="4" t="str">
        <f>IF(LEN(PhieuBauCu!$C$3) &gt;0, IF(OR(LEN($B111)=0,LEN(E$1)=0),"",IF(OR($B111=0,$AN111&gt;PhieuBauCu!$C$20),0,IF(SUBSTITUTE(LOWER($B111),E$1,",")=LOWER($B111),1,0))),"")</f>
        <v/>
      </c>
      <c r="F111" s="4" t="str">
        <f>IF(LEN(PhieuBauCu!$C$3) &gt;0,  IF(OR(LEN($B111)=0,LEN(F$1)=0),"",IF(OR($B111=0,$AN111&gt;PhieuBauCu!$C$20),0,IF(SUBSTITUTE(LOWER($B111),F$1,",")=LOWER($B111),1,0))),"")</f>
        <v/>
      </c>
      <c r="G111" s="4" t="str">
        <f>IF(LEN(PhieuBauCu!$C$3) &gt;0,  IF(OR(LEN($B111)=0,LEN(G$1)=0),"",IF(OR($B111=0,$AN111&gt;PhieuBauCu!$C$20),0,IF(SUBSTITUTE(LOWER($B111),G$1,",")=LOWER($B111),1,0))),"")</f>
        <v/>
      </c>
      <c r="H111" s="4" t="str">
        <f>IF(LEN(PhieuBauCu!$C$3) &gt;0,  IF(OR(LEN($B111)=0,LEN(H$1)=0),"",IF(OR($B111=0,$AN111&gt;PhieuBauCu!$C$20),0,IF(SUBSTITUTE(LOWER($B111),H$1,",")=LOWER($B111),1,0))),"")</f>
        <v/>
      </c>
      <c r="I111" s="4" t="str">
        <f>IF(LEN(PhieuBauCu!$C$3) &gt;0,  IF(OR(LEN($B111)=0,LEN(I$1)=0),"",IF(OR($B111=0,$AN111&gt;PhieuBauCu!$C$20),0,IF(SUBSTITUTE(LOWER($B111),I$1,",")=LOWER($B111),1,0))),"")</f>
        <v/>
      </c>
      <c r="J111" s="4" t="str">
        <f>IF(LEN(PhieuBauCu!$C$3) &gt;0, IF(OR(LEN($B111)=0,LEN(J$1)=0),"",IF(OR($B111=0,$AN111&gt;PhieuBauCu!$C$20),0,IF(SUBSTITUTE(LOWER($B111),J$1,",")=LOWER($B111),1,0))),"")</f>
        <v/>
      </c>
      <c r="K111" s="4" t="str">
        <f>IF(LEN(PhieuBauCu!$C$3) &gt;0, IF(OR(LEN($B111)=0,LEN(K$1)=0),"",IF(OR($B111=0,$AN111&gt;PhieuBauCu!$C$20),0,IF(SUBSTITUTE(LOWER($B111),K$1,",")=LOWER($B111),1,0))),"")</f>
        <v/>
      </c>
      <c r="L111" s="4" t="str">
        <f>IF(LEN(PhieuBauCu!$C$3) &gt;0, IF(OR(LEN($B111)=0,LEN(L$1)=0),"",IF(OR($B111=0,$AN111&gt;PhieuBauCu!$C$20),0,IF(SUBSTITUTE(LOWER($B111),L$1,",")=LOWER($B111),1,0))),"")</f>
        <v/>
      </c>
      <c r="M111" s="4" t="str">
        <f>IF(LEN(PhieuBauCu!$C$3) &gt;0,  IF(OR(LEN($B111)=0,LEN(M$1)=0),"",IF(OR($B111=0,$AN111&gt;PhieuBauCu!$C$20),0,IF(SUBSTITUTE(LOWER($B111),M$1,",")=LOWER($B111),1,0))),"")</f>
        <v/>
      </c>
      <c r="N111" s="4" t="str">
        <f>IF(LEN(PhieuBauCu!$C$3) &gt;0,  IF(OR(LEN($B111)=0,LEN(N$1)=0),"",IF(OR($B111=0,$AN111&gt;PhieuBauCu!$C$20),0,IF(SUBSTITUTE(LOWER($B111),N$1,",")=LOWER($B111),1,0))),"")</f>
        <v/>
      </c>
      <c r="O111" s="4" t="str">
        <f>IF(LEN(PhieuBauCu!$C$3) &gt;0,  IF(OR(LEN($B111)=0,LEN(O$1)=0),"",IF(OR($B111=0,$AN111&gt;PhieuBauCu!$C$20),0,IF(SUBSTITUTE(LOWER($B111),O$1,",")=LOWER($B111),1,0))),"")</f>
        <v/>
      </c>
      <c r="P111" s="4" t="str">
        <f>IF(LEN(PhieuBauCu!$C$3) &gt;0,  IF(OR(LEN($B111)=0,LEN(P$1)=0),"",IF(OR($B111=0,$AN111&gt;PhieuBauCu!$C$20),0,IF(SUBSTITUTE(LOWER($B111),P$1,",")=LOWER($B111),1,0))),"")</f>
        <v/>
      </c>
      <c r="Q111" s="4" t="str">
        <f>IF(LEN(PhieuBauCu!$C$3) &gt;0,  IF(OR(LEN($B111)=0,LEN(Q$1)=0),"",IF(OR($B111=0,$AN111&gt;PhieuBauCu!$C$20),0,IF(SUBSTITUTE(LOWER($B111),Q$1,",")=LOWER($B111),1,0))),"")</f>
        <v/>
      </c>
      <c r="R111" s="4" t="str">
        <f>IF(LEN(PhieuBauCu!$C$3) &gt;0,  IF(OR(LEN($B111)=0,LEN(R$1)=0),"",IF(OR($B111=0,$AN111&gt;PhieuBauCu!$C$20),0,IF(SUBSTITUTE(LOWER($B111),R$1,",")=LOWER($B111),1,0))),"")</f>
        <v/>
      </c>
      <c r="S111" s="4" t="str">
        <f>IF(LEN(PhieuBauCu!$C$3) &gt;0,  IF(OR(LEN($B111)=0,LEN(S$1)=0),"",IF(OR($B111=0,$AN111&gt;PhieuBauCu!$C$20),0,IF(SUBSTITUTE(LOWER($B111),S$1,",")=LOWER($B111),1,0))),"")</f>
        <v/>
      </c>
      <c r="T111" s="4" t="str">
        <f>IF(LEN(PhieuBauCu!$C$3) &gt;0,  IF(OR(LEN($B111)=0,LEN(T$1)=0),"",IF(OR($B111=0,$AN111&gt;PhieuBauCu!$C$20),0,IF(SUBSTITUTE(LOWER($B111),T$1,",")=LOWER($B111),1,0))),"")</f>
        <v/>
      </c>
      <c r="U111" s="10">
        <f t="shared" si="26"/>
        <v>0</v>
      </c>
      <c r="V111" s="29">
        <f>IF(B111=0,0,IF(AND(LEN(B111&gt;0),U111&gt;=1, U111&lt;=PhieuBauCu!$C$20),1,0))</f>
        <v>0</v>
      </c>
      <c r="W111" s="29">
        <f t="shared" si="27"/>
        <v>1</v>
      </c>
      <c r="X111" s="29">
        <f t="shared" si="28"/>
        <v>1</v>
      </c>
      <c r="Y111" s="29">
        <f t="shared" si="29"/>
        <v>1</v>
      </c>
      <c r="Z111" s="29">
        <f t="shared" si="30"/>
        <v>1</v>
      </c>
      <c r="AA111" s="29">
        <f t="shared" si="31"/>
        <v>1</v>
      </c>
      <c r="AB111" s="29">
        <f t="shared" si="32"/>
        <v>1</v>
      </c>
      <c r="AC111" s="29">
        <f t="shared" si="33"/>
        <v>1</v>
      </c>
      <c r="AD111" s="29">
        <f t="shared" si="34"/>
        <v>1</v>
      </c>
      <c r="AE111" s="29">
        <f t="shared" si="35"/>
        <v>1</v>
      </c>
      <c r="AF111" s="29">
        <f t="shared" si="36"/>
        <v>1</v>
      </c>
      <c r="AG111" s="29">
        <f t="shared" si="37"/>
        <v>1</v>
      </c>
      <c r="AH111" s="29">
        <f t="shared" si="38"/>
        <v>0</v>
      </c>
      <c r="AI111" s="29">
        <f t="shared" si="39"/>
        <v>0</v>
      </c>
      <c r="AJ111" s="29">
        <f t="shared" si="40"/>
        <v>0</v>
      </c>
      <c r="AK111" s="29">
        <f t="shared" si="41"/>
        <v>0</v>
      </c>
      <c r="AL111" s="29">
        <f t="shared" si="42"/>
        <v>0</v>
      </c>
      <c r="AM111" s="29">
        <f t="shared" si="43"/>
        <v>0</v>
      </c>
      <c r="AN111" s="29">
        <f t="shared" si="44"/>
        <v>11</v>
      </c>
      <c r="AO111" s="29">
        <f t="shared" si="45"/>
        <v>0</v>
      </c>
    </row>
    <row r="112" spans="1:41" ht="28.5" customHeight="1" x14ac:dyDescent="0.25">
      <c r="A112" s="31">
        <v>108</v>
      </c>
      <c r="B112" s="36"/>
      <c r="C112" s="30" t="str">
        <f t="shared" si="25"/>
        <v/>
      </c>
      <c r="D112" s="4" t="str">
        <f>IF(LEN(PhieuBauCu!$C$3) &gt;0, IF(OR(LEN($B112)=0,LEN(D$1)=0),"",IF(OR($B112=0,$AN112&gt;PhieuBauCu!$C$20),0,IF(SUBSTITUTE(LOWER($B112),D$1,",")=LOWER($B112),1,0))),"")</f>
        <v/>
      </c>
      <c r="E112" s="4" t="str">
        <f>IF(LEN(PhieuBauCu!$C$3) &gt;0, IF(OR(LEN($B112)=0,LEN(E$1)=0),"",IF(OR($B112=0,$AN112&gt;PhieuBauCu!$C$20),0,IF(SUBSTITUTE(LOWER($B112),E$1,",")=LOWER($B112),1,0))),"")</f>
        <v/>
      </c>
      <c r="F112" s="4" t="str">
        <f>IF(LEN(PhieuBauCu!$C$3) &gt;0,  IF(OR(LEN($B112)=0,LEN(F$1)=0),"",IF(OR($B112=0,$AN112&gt;PhieuBauCu!$C$20),0,IF(SUBSTITUTE(LOWER($B112),F$1,",")=LOWER($B112),1,0))),"")</f>
        <v/>
      </c>
      <c r="G112" s="4" t="str">
        <f>IF(LEN(PhieuBauCu!$C$3) &gt;0,  IF(OR(LEN($B112)=0,LEN(G$1)=0),"",IF(OR($B112=0,$AN112&gt;PhieuBauCu!$C$20),0,IF(SUBSTITUTE(LOWER($B112),G$1,",")=LOWER($B112),1,0))),"")</f>
        <v/>
      </c>
      <c r="H112" s="4" t="str">
        <f>IF(LEN(PhieuBauCu!$C$3) &gt;0,  IF(OR(LEN($B112)=0,LEN(H$1)=0),"",IF(OR($B112=0,$AN112&gt;PhieuBauCu!$C$20),0,IF(SUBSTITUTE(LOWER($B112),H$1,",")=LOWER($B112),1,0))),"")</f>
        <v/>
      </c>
      <c r="I112" s="4" t="str">
        <f>IF(LEN(PhieuBauCu!$C$3) &gt;0,  IF(OR(LEN($B112)=0,LEN(I$1)=0),"",IF(OR($B112=0,$AN112&gt;PhieuBauCu!$C$20),0,IF(SUBSTITUTE(LOWER($B112),I$1,",")=LOWER($B112),1,0))),"")</f>
        <v/>
      </c>
      <c r="J112" s="4" t="str">
        <f>IF(LEN(PhieuBauCu!$C$3) &gt;0, IF(OR(LEN($B112)=0,LEN(J$1)=0),"",IF(OR($B112=0,$AN112&gt;PhieuBauCu!$C$20),0,IF(SUBSTITUTE(LOWER($B112),J$1,",")=LOWER($B112),1,0))),"")</f>
        <v/>
      </c>
      <c r="K112" s="4" t="str">
        <f>IF(LEN(PhieuBauCu!$C$3) &gt;0, IF(OR(LEN($B112)=0,LEN(K$1)=0),"",IF(OR($B112=0,$AN112&gt;PhieuBauCu!$C$20),0,IF(SUBSTITUTE(LOWER($B112),K$1,",")=LOWER($B112),1,0))),"")</f>
        <v/>
      </c>
      <c r="L112" s="4" t="str">
        <f>IF(LEN(PhieuBauCu!$C$3) &gt;0, IF(OR(LEN($B112)=0,LEN(L$1)=0),"",IF(OR($B112=0,$AN112&gt;PhieuBauCu!$C$20),0,IF(SUBSTITUTE(LOWER($B112),L$1,",")=LOWER($B112),1,0))),"")</f>
        <v/>
      </c>
      <c r="M112" s="4" t="str">
        <f>IF(LEN(PhieuBauCu!$C$3) &gt;0,  IF(OR(LEN($B112)=0,LEN(M$1)=0),"",IF(OR($B112=0,$AN112&gt;PhieuBauCu!$C$20),0,IF(SUBSTITUTE(LOWER($B112),M$1,",")=LOWER($B112),1,0))),"")</f>
        <v/>
      </c>
      <c r="N112" s="4" t="str">
        <f>IF(LEN(PhieuBauCu!$C$3) &gt;0,  IF(OR(LEN($B112)=0,LEN(N$1)=0),"",IF(OR($B112=0,$AN112&gt;PhieuBauCu!$C$20),0,IF(SUBSTITUTE(LOWER($B112),N$1,",")=LOWER($B112),1,0))),"")</f>
        <v/>
      </c>
      <c r="O112" s="4" t="str">
        <f>IF(LEN(PhieuBauCu!$C$3) &gt;0,  IF(OR(LEN($B112)=0,LEN(O$1)=0),"",IF(OR($B112=0,$AN112&gt;PhieuBauCu!$C$20),0,IF(SUBSTITUTE(LOWER($B112),O$1,",")=LOWER($B112),1,0))),"")</f>
        <v/>
      </c>
      <c r="P112" s="4" t="str">
        <f>IF(LEN(PhieuBauCu!$C$3) &gt;0,  IF(OR(LEN($B112)=0,LEN(P$1)=0),"",IF(OR($B112=0,$AN112&gt;PhieuBauCu!$C$20),0,IF(SUBSTITUTE(LOWER($B112),P$1,",")=LOWER($B112),1,0))),"")</f>
        <v/>
      </c>
      <c r="Q112" s="4" t="str">
        <f>IF(LEN(PhieuBauCu!$C$3) &gt;0,  IF(OR(LEN($B112)=0,LEN(Q$1)=0),"",IF(OR($B112=0,$AN112&gt;PhieuBauCu!$C$20),0,IF(SUBSTITUTE(LOWER($B112),Q$1,",")=LOWER($B112),1,0))),"")</f>
        <v/>
      </c>
      <c r="R112" s="4" t="str">
        <f>IF(LEN(PhieuBauCu!$C$3) &gt;0,  IF(OR(LEN($B112)=0,LEN(R$1)=0),"",IF(OR($B112=0,$AN112&gt;PhieuBauCu!$C$20),0,IF(SUBSTITUTE(LOWER($B112),R$1,",")=LOWER($B112),1,0))),"")</f>
        <v/>
      </c>
      <c r="S112" s="4" t="str">
        <f>IF(LEN(PhieuBauCu!$C$3) &gt;0,  IF(OR(LEN($B112)=0,LEN(S$1)=0),"",IF(OR($B112=0,$AN112&gt;PhieuBauCu!$C$20),0,IF(SUBSTITUTE(LOWER($B112),S$1,",")=LOWER($B112),1,0))),"")</f>
        <v/>
      </c>
      <c r="T112" s="4" t="str">
        <f>IF(LEN(PhieuBauCu!$C$3) &gt;0,  IF(OR(LEN($B112)=0,LEN(T$1)=0),"",IF(OR($B112=0,$AN112&gt;PhieuBauCu!$C$20),0,IF(SUBSTITUTE(LOWER($B112),T$1,",")=LOWER($B112),1,0))),"")</f>
        <v/>
      </c>
      <c r="U112" s="10">
        <f t="shared" si="26"/>
        <v>0</v>
      </c>
      <c r="V112" s="29">
        <f>IF(B112=0,0,IF(AND(LEN(B112&gt;0),U112&gt;=1, U112&lt;=PhieuBauCu!$C$20),1,0))</f>
        <v>0</v>
      </c>
      <c r="W112" s="29">
        <f t="shared" si="27"/>
        <v>1</v>
      </c>
      <c r="X112" s="29">
        <f t="shared" si="28"/>
        <v>1</v>
      </c>
      <c r="Y112" s="29">
        <f t="shared" si="29"/>
        <v>1</v>
      </c>
      <c r="Z112" s="29">
        <f t="shared" si="30"/>
        <v>1</v>
      </c>
      <c r="AA112" s="29">
        <f t="shared" si="31"/>
        <v>1</v>
      </c>
      <c r="AB112" s="29">
        <f t="shared" si="32"/>
        <v>1</v>
      </c>
      <c r="AC112" s="29">
        <f t="shared" si="33"/>
        <v>1</v>
      </c>
      <c r="AD112" s="29">
        <f t="shared" si="34"/>
        <v>1</v>
      </c>
      <c r="AE112" s="29">
        <f t="shared" si="35"/>
        <v>1</v>
      </c>
      <c r="AF112" s="29">
        <f t="shared" si="36"/>
        <v>1</v>
      </c>
      <c r="AG112" s="29">
        <f t="shared" si="37"/>
        <v>1</v>
      </c>
      <c r="AH112" s="29">
        <f t="shared" si="38"/>
        <v>0</v>
      </c>
      <c r="AI112" s="29">
        <f t="shared" si="39"/>
        <v>0</v>
      </c>
      <c r="AJ112" s="29">
        <f t="shared" si="40"/>
        <v>0</v>
      </c>
      <c r="AK112" s="29">
        <f t="shared" si="41"/>
        <v>0</v>
      </c>
      <c r="AL112" s="29">
        <f t="shared" si="42"/>
        <v>0</v>
      </c>
      <c r="AM112" s="29">
        <f t="shared" si="43"/>
        <v>0</v>
      </c>
      <c r="AN112" s="29">
        <f t="shared" si="44"/>
        <v>11</v>
      </c>
      <c r="AO112" s="29">
        <f t="shared" si="45"/>
        <v>0</v>
      </c>
    </row>
    <row r="113" spans="1:41" ht="28.5" customHeight="1" x14ac:dyDescent="0.25">
      <c r="A113" s="31">
        <v>109</v>
      </c>
      <c r="B113" s="36"/>
      <c r="C113" s="30" t="str">
        <f t="shared" si="25"/>
        <v/>
      </c>
      <c r="D113" s="4" t="str">
        <f>IF(LEN(PhieuBauCu!$C$3) &gt;0, IF(OR(LEN($B113)=0,LEN(D$1)=0),"",IF(OR($B113=0,$AN113&gt;PhieuBauCu!$C$20),0,IF(SUBSTITUTE(LOWER($B113),D$1,",")=LOWER($B113),1,0))),"")</f>
        <v/>
      </c>
      <c r="E113" s="4" t="str">
        <f>IF(LEN(PhieuBauCu!$C$3) &gt;0, IF(OR(LEN($B113)=0,LEN(E$1)=0),"",IF(OR($B113=0,$AN113&gt;PhieuBauCu!$C$20),0,IF(SUBSTITUTE(LOWER($B113),E$1,",")=LOWER($B113),1,0))),"")</f>
        <v/>
      </c>
      <c r="F113" s="4" t="str">
        <f>IF(LEN(PhieuBauCu!$C$3) &gt;0,  IF(OR(LEN($B113)=0,LEN(F$1)=0),"",IF(OR($B113=0,$AN113&gt;PhieuBauCu!$C$20),0,IF(SUBSTITUTE(LOWER($B113),F$1,",")=LOWER($B113),1,0))),"")</f>
        <v/>
      </c>
      <c r="G113" s="4" t="str">
        <f>IF(LEN(PhieuBauCu!$C$3) &gt;0,  IF(OR(LEN($B113)=0,LEN(G$1)=0),"",IF(OR($B113=0,$AN113&gt;PhieuBauCu!$C$20),0,IF(SUBSTITUTE(LOWER($B113),G$1,",")=LOWER($B113),1,0))),"")</f>
        <v/>
      </c>
      <c r="H113" s="4" t="str">
        <f>IF(LEN(PhieuBauCu!$C$3) &gt;0,  IF(OR(LEN($B113)=0,LEN(H$1)=0),"",IF(OR($B113=0,$AN113&gt;PhieuBauCu!$C$20),0,IF(SUBSTITUTE(LOWER($B113),H$1,",")=LOWER($B113),1,0))),"")</f>
        <v/>
      </c>
      <c r="I113" s="4" t="str">
        <f>IF(LEN(PhieuBauCu!$C$3) &gt;0,  IF(OR(LEN($B113)=0,LEN(I$1)=0),"",IF(OR($B113=0,$AN113&gt;PhieuBauCu!$C$20),0,IF(SUBSTITUTE(LOWER($B113),I$1,",")=LOWER($B113),1,0))),"")</f>
        <v/>
      </c>
      <c r="J113" s="4" t="str">
        <f>IF(LEN(PhieuBauCu!$C$3) &gt;0, IF(OR(LEN($B113)=0,LEN(J$1)=0),"",IF(OR($B113=0,$AN113&gt;PhieuBauCu!$C$20),0,IF(SUBSTITUTE(LOWER($B113),J$1,",")=LOWER($B113),1,0))),"")</f>
        <v/>
      </c>
      <c r="K113" s="4" t="str">
        <f>IF(LEN(PhieuBauCu!$C$3) &gt;0, IF(OR(LEN($B113)=0,LEN(K$1)=0),"",IF(OR($B113=0,$AN113&gt;PhieuBauCu!$C$20),0,IF(SUBSTITUTE(LOWER($B113),K$1,",")=LOWER($B113),1,0))),"")</f>
        <v/>
      </c>
      <c r="L113" s="4" t="str">
        <f>IF(LEN(PhieuBauCu!$C$3) &gt;0, IF(OR(LEN($B113)=0,LEN(L$1)=0),"",IF(OR($B113=0,$AN113&gt;PhieuBauCu!$C$20),0,IF(SUBSTITUTE(LOWER($B113),L$1,",")=LOWER($B113),1,0))),"")</f>
        <v/>
      </c>
      <c r="M113" s="4" t="str">
        <f>IF(LEN(PhieuBauCu!$C$3) &gt;0,  IF(OR(LEN($B113)=0,LEN(M$1)=0),"",IF(OR($B113=0,$AN113&gt;PhieuBauCu!$C$20),0,IF(SUBSTITUTE(LOWER($B113),M$1,",")=LOWER($B113),1,0))),"")</f>
        <v/>
      </c>
      <c r="N113" s="4" t="str">
        <f>IF(LEN(PhieuBauCu!$C$3) &gt;0,  IF(OR(LEN($B113)=0,LEN(N$1)=0),"",IF(OR($B113=0,$AN113&gt;PhieuBauCu!$C$20),0,IF(SUBSTITUTE(LOWER($B113),N$1,",")=LOWER($B113),1,0))),"")</f>
        <v/>
      </c>
      <c r="O113" s="4" t="str">
        <f>IF(LEN(PhieuBauCu!$C$3) &gt;0,  IF(OR(LEN($B113)=0,LEN(O$1)=0),"",IF(OR($B113=0,$AN113&gt;PhieuBauCu!$C$20),0,IF(SUBSTITUTE(LOWER($B113),O$1,",")=LOWER($B113),1,0))),"")</f>
        <v/>
      </c>
      <c r="P113" s="4" t="str">
        <f>IF(LEN(PhieuBauCu!$C$3) &gt;0,  IF(OR(LEN($B113)=0,LEN(P$1)=0),"",IF(OR($B113=0,$AN113&gt;PhieuBauCu!$C$20),0,IF(SUBSTITUTE(LOWER($B113),P$1,",")=LOWER($B113),1,0))),"")</f>
        <v/>
      </c>
      <c r="Q113" s="4" t="str">
        <f>IF(LEN(PhieuBauCu!$C$3) &gt;0,  IF(OR(LEN($B113)=0,LEN(Q$1)=0),"",IF(OR($B113=0,$AN113&gt;PhieuBauCu!$C$20),0,IF(SUBSTITUTE(LOWER($B113),Q$1,",")=LOWER($B113),1,0))),"")</f>
        <v/>
      </c>
      <c r="R113" s="4" t="str">
        <f>IF(LEN(PhieuBauCu!$C$3) &gt;0,  IF(OR(LEN($B113)=0,LEN(R$1)=0),"",IF(OR($B113=0,$AN113&gt;PhieuBauCu!$C$20),0,IF(SUBSTITUTE(LOWER($B113),R$1,",")=LOWER($B113),1,0))),"")</f>
        <v/>
      </c>
      <c r="S113" s="4" t="str">
        <f>IF(LEN(PhieuBauCu!$C$3) &gt;0,  IF(OR(LEN($B113)=0,LEN(S$1)=0),"",IF(OR($B113=0,$AN113&gt;PhieuBauCu!$C$20),0,IF(SUBSTITUTE(LOWER($B113),S$1,",")=LOWER($B113),1,0))),"")</f>
        <v/>
      </c>
      <c r="T113" s="4" t="str">
        <f>IF(LEN(PhieuBauCu!$C$3) &gt;0,  IF(OR(LEN($B113)=0,LEN(T$1)=0),"",IF(OR($B113=0,$AN113&gt;PhieuBauCu!$C$20),0,IF(SUBSTITUTE(LOWER($B113),T$1,",")=LOWER($B113),1,0))),"")</f>
        <v/>
      </c>
      <c r="U113" s="10">
        <f t="shared" si="26"/>
        <v>0</v>
      </c>
      <c r="V113" s="29">
        <f>IF(B113=0,0,IF(AND(LEN(B113&gt;0),U113&gt;=1, U113&lt;=PhieuBauCu!$C$20),1,0))</f>
        <v>0</v>
      </c>
      <c r="W113" s="29">
        <f t="shared" si="27"/>
        <v>1</v>
      </c>
      <c r="X113" s="29">
        <f t="shared" si="28"/>
        <v>1</v>
      </c>
      <c r="Y113" s="29">
        <f t="shared" si="29"/>
        <v>1</v>
      </c>
      <c r="Z113" s="29">
        <f t="shared" si="30"/>
        <v>1</v>
      </c>
      <c r="AA113" s="29">
        <f t="shared" si="31"/>
        <v>1</v>
      </c>
      <c r="AB113" s="29">
        <f t="shared" si="32"/>
        <v>1</v>
      </c>
      <c r="AC113" s="29">
        <f t="shared" si="33"/>
        <v>1</v>
      </c>
      <c r="AD113" s="29">
        <f t="shared" si="34"/>
        <v>1</v>
      </c>
      <c r="AE113" s="29">
        <f t="shared" si="35"/>
        <v>1</v>
      </c>
      <c r="AF113" s="29">
        <f t="shared" si="36"/>
        <v>1</v>
      </c>
      <c r="AG113" s="29">
        <f t="shared" si="37"/>
        <v>1</v>
      </c>
      <c r="AH113" s="29">
        <f t="shared" si="38"/>
        <v>0</v>
      </c>
      <c r="AI113" s="29">
        <f t="shared" si="39"/>
        <v>0</v>
      </c>
      <c r="AJ113" s="29">
        <f t="shared" si="40"/>
        <v>0</v>
      </c>
      <c r="AK113" s="29">
        <f t="shared" si="41"/>
        <v>0</v>
      </c>
      <c r="AL113" s="29">
        <f t="shared" si="42"/>
        <v>0</v>
      </c>
      <c r="AM113" s="29">
        <f t="shared" si="43"/>
        <v>0</v>
      </c>
      <c r="AN113" s="29">
        <f t="shared" si="44"/>
        <v>11</v>
      </c>
      <c r="AO113" s="29">
        <f t="shared" si="45"/>
        <v>0</v>
      </c>
    </row>
    <row r="114" spans="1:41" ht="28.5" customHeight="1" x14ac:dyDescent="0.25">
      <c r="A114" s="31">
        <v>110</v>
      </c>
      <c r="B114" s="36"/>
      <c r="C114" s="30" t="str">
        <f t="shared" si="25"/>
        <v/>
      </c>
      <c r="D114" s="4" t="str">
        <f>IF(LEN(PhieuBauCu!$C$3) &gt;0, IF(OR(LEN($B114)=0,LEN(D$1)=0),"",IF(OR($B114=0,$AN114&gt;PhieuBauCu!$C$20),0,IF(SUBSTITUTE(LOWER($B114),D$1,",")=LOWER($B114),1,0))),"")</f>
        <v/>
      </c>
      <c r="E114" s="4" t="str">
        <f>IF(LEN(PhieuBauCu!$C$3) &gt;0, IF(OR(LEN($B114)=0,LEN(E$1)=0),"",IF(OR($B114=0,$AN114&gt;PhieuBauCu!$C$20),0,IF(SUBSTITUTE(LOWER($B114),E$1,",")=LOWER($B114),1,0))),"")</f>
        <v/>
      </c>
      <c r="F114" s="4" t="str">
        <f>IF(LEN(PhieuBauCu!$C$3) &gt;0,  IF(OR(LEN($B114)=0,LEN(F$1)=0),"",IF(OR($B114=0,$AN114&gt;PhieuBauCu!$C$20),0,IF(SUBSTITUTE(LOWER($B114),F$1,",")=LOWER($B114),1,0))),"")</f>
        <v/>
      </c>
      <c r="G114" s="4" t="str">
        <f>IF(LEN(PhieuBauCu!$C$3) &gt;0,  IF(OR(LEN($B114)=0,LEN(G$1)=0),"",IF(OR($B114=0,$AN114&gt;PhieuBauCu!$C$20),0,IF(SUBSTITUTE(LOWER($B114),G$1,",")=LOWER($B114),1,0))),"")</f>
        <v/>
      </c>
      <c r="H114" s="4" t="str">
        <f>IF(LEN(PhieuBauCu!$C$3) &gt;0,  IF(OR(LEN($B114)=0,LEN(H$1)=0),"",IF(OR($B114=0,$AN114&gt;PhieuBauCu!$C$20),0,IF(SUBSTITUTE(LOWER($B114),H$1,",")=LOWER($B114),1,0))),"")</f>
        <v/>
      </c>
      <c r="I114" s="4" t="str">
        <f>IF(LEN(PhieuBauCu!$C$3) &gt;0,  IF(OR(LEN($B114)=0,LEN(I$1)=0),"",IF(OR($B114=0,$AN114&gt;PhieuBauCu!$C$20),0,IF(SUBSTITUTE(LOWER($B114),I$1,",")=LOWER($B114),1,0))),"")</f>
        <v/>
      </c>
      <c r="J114" s="4" t="str">
        <f>IF(LEN(PhieuBauCu!$C$3) &gt;0, IF(OR(LEN($B114)=0,LEN(J$1)=0),"",IF(OR($B114=0,$AN114&gt;PhieuBauCu!$C$20),0,IF(SUBSTITUTE(LOWER($B114),J$1,",")=LOWER($B114),1,0))),"")</f>
        <v/>
      </c>
      <c r="K114" s="4" t="str">
        <f>IF(LEN(PhieuBauCu!$C$3) &gt;0, IF(OR(LEN($B114)=0,LEN(K$1)=0),"",IF(OR($B114=0,$AN114&gt;PhieuBauCu!$C$20),0,IF(SUBSTITUTE(LOWER($B114),K$1,",")=LOWER($B114),1,0))),"")</f>
        <v/>
      </c>
      <c r="L114" s="4" t="str">
        <f>IF(LEN(PhieuBauCu!$C$3) &gt;0, IF(OR(LEN($B114)=0,LEN(L$1)=0),"",IF(OR($B114=0,$AN114&gt;PhieuBauCu!$C$20),0,IF(SUBSTITUTE(LOWER($B114),L$1,",")=LOWER($B114),1,0))),"")</f>
        <v/>
      </c>
      <c r="M114" s="4" t="str">
        <f>IF(LEN(PhieuBauCu!$C$3) &gt;0,  IF(OR(LEN($B114)=0,LEN(M$1)=0),"",IF(OR($B114=0,$AN114&gt;PhieuBauCu!$C$20),0,IF(SUBSTITUTE(LOWER($B114),M$1,",")=LOWER($B114),1,0))),"")</f>
        <v/>
      </c>
      <c r="N114" s="4" t="str">
        <f>IF(LEN(PhieuBauCu!$C$3) &gt;0,  IF(OR(LEN($B114)=0,LEN(N$1)=0),"",IF(OR($B114=0,$AN114&gt;PhieuBauCu!$C$20),0,IF(SUBSTITUTE(LOWER($B114),N$1,",")=LOWER($B114),1,0))),"")</f>
        <v/>
      </c>
      <c r="O114" s="4" t="str">
        <f>IF(LEN(PhieuBauCu!$C$3) &gt;0,  IF(OR(LEN($B114)=0,LEN(O$1)=0),"",IF(OR($B114=0,$AN114&gt;PhieuBauCu!$C$20),0,IF(SUBSTITUTE(LOWER($B114),O$1,",")=LOWER($B114),1,0))),"")</f>
        <v/>
      </c>
      <c r="P114" s="4" t="str">
        <f>IF(LEN(PhieuBauCu!$C$3) &gt;0,  IF(OR(LEN($B114)=0,LEN(P$1)=0),"",IF(OR($B114=0,$AN114&gt;PhieuBauCu!$C$20),0,IF(SUBSTITUTE(LOWER($B114),P$1,",")=LOWER($B114),1,0))),"")</f>
        <v/>
      </c>
      <c r="Q114" s="4" t="str">
        <f>IF(LEN(PhieuBauCu!$C$3) &gt;0,  IF(OR(LEN($B114)=0,LEN(Q$1)=0),"",IF(OR($B114=0,$AN114&gt;PhieuBauCu!$C$20),0,IF(SUBSTITUTE(LOWER($B114),Q$1,",")=LOWER($B114),1,0))),"")</f>
        <v/>
      </c>
      <c r="R114" s="4" t="str">
        <f>IF(LEN(PhieuBauCu!$C$3) &gt;0,  IF(OR(LEN($B114)=0,LEN(R$1)=0),"",IF(OR($B114=0,$AN114&gt;PhieuBauCu!$C$20),0,IF(SUBSTITUTE(LOWER($B114),R$1,",")=LOWER($B114),1,0))),"")</f>
        <v/>
      </c>
      <c r="S114" s="4" t="str">
        <f>IF(LEN(PhieuBauCu!$C$3) &gt;0,  IF(OR(LEN($B114)=0,LEN(S$1)=0),"",IF(OR($B114=0,$AN114&gt;PhieuBauCu!$C$20),0,IF(SUBSTITUTE(LOWER($B114),S$1,",")=LOWER($B114),1,0))),"")</f>
        <v/>
      </c>
      <c r="T114" s="4" t="str">
        <f>IF(LEN(PhieuBauCu!$C$3) &gt;0,  IF(OR(LEN($B114)=0,LEN(T$1)=0),"",IF(OR($B114=0,$AN114&gt;PhieuBauCu!$C$20),0,IF(SUBSTITUTE(LOWER($B114),T$1,",")=LOWER($B114),1,0))),"")</f>
        <v/>
      </c>
      <c r="U114" s="10">
        <f t="shared" si="26"/>
        <v>0</v>
      </c>
      <c r="V114" s="29">
        <f>IF(B114=0,0,IF(AND(LEN(B114&gt;0),U114&gt;=1, U114&lt;=PhieuBauCu!$C$20),1,0))</f>
        <v>0</v>
      </c>
      <c r="W114" s="29">
        <f t="shared" si="27"/>
        <v>1</v>
      </c>
      <c r="X114" s="29">
        <f t="shared" si="28"/>
        <v>1</v>
      </c>
      <c r="Y114" s="29">
        <f t="shared" si="29"/>
        <v>1</v>
      </c>
      <c r="Z114" s="29">
        <f t="shared" si="30"/>
        <v>1</v>
      </c>
      <c r="AA114" s="29">
        <f t="shared" si="31"/>
        <v>1</v>
      </c>
      <c r="AB114" s="29">
        <f t="shared" si="32"/>
        <v>1</v>
      </c>
      <c r="AC114" s="29">
        <f t="shared" si="33"/>
        <v>1</v>
      </c>
      <c r="AD114" s="29">
        <f t="shared" si="34"/>
        <v>1</v>
      </c>
      <c r="AE114" s="29">
        <f t="shared" si="35"/>
        <v>1</v>
      </c>
      <c r="AF114" s="29">
        <f t="shared" si="36"/>
        <v>1</v>
      </c>
      <c r="AG114" s="29">
        <f t="shared" si="37"/>
        <v>1</v>
      </c>
      <c r="AH114" s="29">
        <f t="shared" si="38"/>
        <v>0</v>
      </c>
      <c r="AI114" s="29">
        <f t="shared" si="39"/>
        <v>0</v>
      </c>
      <c r="AJ114" s="29">
        <f t="shared" si="40"/>
        <v>0</v>
      </c>
      <c r="AK114" s="29">
        <f t="shared" si="41"/>
        <v>0</v>
      </c>
      <c r="AL114" s="29">
        <f t="shared" si="42"/>
        <v>0</v>
      </c>
      <c r="AM114" s="29">
        <f t="shared" si="43"/>
        <v>0</v>
      </c>
      <c r="AN114" s="29">
        <f t="shared" si="44"/>
        <v>11</v>
      </c>
      <c r="AO114" s="29">
        <f t="shared" si="45"/>
        <v>0</v>
      </c>
    </row>
    <row r="115" spans="1:41" ht="28.5" customHeight="1" x14ac:dyDescent="0.25">
      <c r="A115" s="31">
        <v>111</v>
      </c>
      <c r="B115" s="36"/>
      <c r="C115" s="30" t="str">
        <f t="shared" si="25"/>
        <v/>
      </c>
      <c r="D115" s="4" t="str">
        <f>IF(LEN(PhieuBauCu!$C$3) &gt;0, IF(OR(LEN($B115)=0,LEN(D$1)=0),"",IF(OR($B115=0,$AN115&gt;PhieuBauCu!$C$20),0,IF(SUBSTITUTE(LOWER($B115),D$1,",")=LOWER($B115),1,0))),"")</f>
        <v/>
      </c>
      <c r="E115" s="4" t="str">
        <f>IF(LEN(PhieuBauCu!$C$3) &gt;0, IF(OR(LEN($B115)=0,LEN(E$1)=0),"",IF(OR($B115=0,$AN115&gt;PhieuBauCu!$C$20),0,IF(SUBSTITUTE(LOWER($B115),E$1,",")=LOWER($B115),1,0))),"")</f>
        <v/>
      </c>
      <c r="F115" s="4" t="str">
        <f>IF(LEN(PhieuBauCu!$C$3) &gt;0,  IF(OR(LEN($B115)=0,LEN(F$1)=0),"",IF(OR($B115=0,$AN115&gt;PhieuBauCu!$C$20),0,IF(SUBSTITUTE(LOWER($B115),F$1,",")=LOWER($B115),1,0))),"")</f>
        <v/>
      </c>
      <c r="G115" s="4" t="str">
        <f>IF(LEN(PhieuBauCu!$C$3) &gt;0,  IF(OR(LEN($B115)=0,LEN(G$1)=0),"",IF(OR($B115=0,$AN115&gt;PhieuBauCu!$C$20),0,IF(SUBSTITUTE(LOWER($B115),G$1,",")=LOWER($B115),1,0))),"")</f>
        <v/>
      </c>
      <c r="H115" s="4" t="str">
        <f>IF(LEN(PhieuBauCu!$C$3) &gt;0,  IF(OR(LEN($B115)=0,LEN(H$1)=0),"",IF(OR($B115=0,$AN115&gt;PhieuBauCu!$C$20),0,IF(SUBSTITUTE(LOWER($B115),H$1,",")=LOWER($B115),1,0))),"")</f>
        <v/>
      </c>
      <c r="I115" s="4" t="str">
        <f>IF(LEN(PhieuBauCu!$C$3) &gt;0,  IF(OR(LEN($B115)=0,LEN(I$1)=0),"",IF(OR($B115=0,$AN115&gt;PhieuBauCu!$C$20),0,IF(SUBSTITUTE(LOWER($B115),I$1,",")=LOWER($B115),1,0))),"")</f>
        <v/>
      </c>
      <c r="J115" s="4" t="str">
        <f>IF(LEN(PhieuBauCu!$C$3) &gt;0, IF(OR(LEN($B115)=0,LEN(J$1)=0),"",IF(OR($B115=0,$AN115&gt;PhieuBauCu!$C$20),0,IF(SUBSTITUTE(LOWER($B115),J$1,",")=LOWER($B115),1,0))),"")</f>
        <v/>
      </c>
      <c r="K115" s="4" t="str">
        <f>IF(LEN(PhieuBauCu!$C$3) &gt;0, IF(OR(LEN($B115)=0,LEN(K$1)=0),"",IF(OR($B115=0,$AN115&gt;PhieuBauCu!$C$20),0,IF(SUBSTITUTE(LOWER($B115),K$1,",")=LOWER($B115),1,0))),"")</f>
        <v/>
      </c>
      <c r="L115" s="4" t="str">
        <f>IF(LEN(PhieuBauCu!$C$3) &gt;0, IF(OR(LEN($B115)=0,LEN(L$1)=0),"",IF(OR($B115=0,$AN115&gt;PhieuBauCu!$C$20),0,IF(SUBSTITUTE(LOWER($B115),L$1,",")=LOWER($B115),1,0))),"")</f>
        <v/>
      </c>
      <c r="M115" s="4" t="str">
        <f>IF(LEN(PhieuBauCu!$C$3) &gt;0,  IF(OR(LEN($B115)=0,LEN(M$1)=0),"",IF(OR($B115=0,$AN115&gt;PhieuBauCu!$C$20),0,IF(SUBSTITUTE(LOWER($B115),M$1,",")=LOWER($B115),1,0))),"")</f>
        <v/>
      </c>
      <c r="N115" s="4" t="str">
        <f>IF(LEN(PhieuBauCu!$C$3) &gt;0,  IF(OR(LEN($B115)=0,LEN(N$1)=0),"",IF(OR($B115=0,$AN115&gt;PhieuBauCu!$C$20),0,IF(SUBSTITUTE(LOWER($B115),N$1,",")=LOWER($B115),1,0))),"")</f>
        <v/>
      </c>
      <c r="O115" s="4" t="str">
        <f>IF(LEN(PhieuBauCu!$C$3) &gt;0,  IF(OR(LEN($B115)=0,LEN(O$1)=0),"",IF(OR($B115=0,$AN115&gt;PhieuBauCu!$C$20),0,IF(SUBSTITUTE(LOWER($B115),O$1,",")=LOWER($B115),1,0))),"")</f>
        <v/>
      </c>
      <c r="P115" s="4" t="str">
        <f>IF(LEN(PhieuBauCu!$C$3) &gt;0,  IF(OR(LEN($B115)=0,LEN(P$1)=0),"",IF(OR($B115=0,$AN115&gt;PhieuBauCu!$C$20),0,IF(SUBSTITUTE(LOWER($B115),P$1,",")=LOWER($B115),1,0))),"")</f>
        <v/>
      </c>
      <c r="Q115" s="4" t="str">
        <f>IF(LEN(PhieuBauCu!$C$3) &gt;0,  IF(OR(LEN($B115)=0,LEN(Q$1)=0),"",IF(OR($B115=0,$AN115&gt;PhieuBauCu!$C$20),0,IF(SUBSTITUTE(LOWER($B115),Q$1,",")=LOWER($B115),1,0))),"")</f>
        <v/>
      </c>
      <c r="R115" s="4" t="str">
        <f>IF(LEN(PhieuBauCu!$C$3) &gt;0,  IF(OR(LEN($B115)=0,LEN(R$1)=0),"",IF(OR($B115=0,$AN115&gt;PhieuBauCu!$C$20),0,IF(SUBSTITUTE(LOWER($B115),R$1,",")=LOWER($B115),1,0))),"")</f>
        <v/>
      </c>
      <c r="S115" s="4" t="str">
        <f>IF(LEN(PhieuBauCu!$C$3) &gt;0,  IF(OR(LEN($B115)=0,LEN(S$1)=0),"",IF(OR($B115=0,$AN115&gt;PhieuBauCu!$C$20),0,IF(SUBSTITUTE(LOWER($B115),S$1,",")=LOWER($B115),1,0))),"")</f>
        <v/>
      </c>
      <c r="T115" s="4" t="str">
        <f>IF(LEN(PhieuBauCu!$C$3) &gt;0,  IF(OR(LEN($B115)=0,LEN(T$1)=0),"",IF(OR($B115=0,$AN115&gt;PhieuBauCu!$C$20),0,IF(SUBSTITUTE(LOWER($B115),T$1,",")=LOWER($B115),1,0))),"")</f>
        <v/>
      </c>
      <c r="U115" s="10">
        <f t="shared" si="26"/>
        <v>0</v>
      </c>
      <c r="V115" s="29">
        <f>IF(B115=0,0,IF(AND(LEN(B115&gt;0),U115&gt;=1, U115&lt;=PhieuBauCu!$C$20),1,0))</f>
        <v>0</v>
      </c>
      <c r="W115" s="29">
        <f t="shared" si="27"/>
        <v>1</v>
      </c>
      <c r="X115" s="29">
        <f t="shared" si="28"/>
        <v>1</v>
      </c>
      <c r="Y115" s="29">
        <f t="shared" si="29"/>
        <v>1</v>
      </c>
      <c r="Z115" s="29">
        <f t="shared" si="30"/>
        <v>1</v>
      </c>
      <c r="AA115" s="29">
        <f t="shared" si="31"/>
        <v>1</v>
      </c>
      <c r="AB115" s="29">
        <f t="shared" si="32"/>
        <v>1</v>
      </c>
      <c r="AC115" s="29">
        <f t="shared" si="33"/>
        <v>1</v>
      </c>
      <c r="AD115" s="29">
        <f t="shared" si="34"/>
        <v>1</v>
      </c>
      <c r="AE115" s="29">
        <f t="shared" si="35"/>
        <v>1</v>
      </c>
      <c r="AF115" s="29">
        <f t="shared" si="36"/>
        <v>1</v>
      </c>
      <c r="AG115" s="29">
        <f t="shared" si="37"/>
        <v>1</v>
      </c>
      <c r="AH115" s="29">
        <f t="shared" si="38"/>
        <v>0</v>
      </c>
      <c r="AI115" s="29">
        <f t="shared" si="39"/>
        <v>0</v>
      </c>
      <c r="AJ115" s="29">
        <f t="shared" si="40"/>
        <v>0</v>
      </c>
      <c r="AK115" s="29">
        <f t="shared" si="41"/>
        <v>0</v>
      </c>
      <c r="AL115" s="29">
        <f t="shared" si="42"/>
        <v>0</v>
      </c>
      <c r="AM115" s="29">
        <f t="shared" si="43"/>
        <v>0</v>
      </c>
      <c r="AN115" s="29">
        <f t="shared" si="44"/>
        <v>11</v>
      </c>
      <c r="AO115" s="29">
        <f t="shared" si="45"/>
        <v>0</v>
      </c>
    </row>
    <row r="116" spans="1:41" ht="28.5" customHeight="1" x14ac:dyDescent="0.25">
      <c r="A116" s="31">
        <v>112</v>
      </c>
      <c r="B116" s="36"/>
      <c r="C116" s="30" t="str">
        <f t="shared" si="25"/>
        <v/>
      </c>
      <c r="D116" s="4" t="str">
        <f>IF(LEN(PhieuBauCu!$C$3) &gt;0, IF(OR(LEN($B116)=0,LEN(D$1)=0),"",IF(OR($B116=0,$AN116&gt;PhieuBauCu!$C$20),0,IF(SUBSTITUTE(LOWER($B116),D$1,",")=LOWER($B116),1,0))),"")</f>
        <v/>
      </c>
      <c r="E116" s="4" t="str">
        <f>IF(LEN(PhieuBauCu!$C$3) &gt;0, IF(OR(LEN($B116)=0,LEN(E$1)=0),"",IF(OR($B116=0,$AN116&gt;PhieuBauCu!$C$20),0,IF(SUBSTITUTE(LOWER($B116),E$1,",")=LOWER($B116),1,0))),"")</f>
        <v/>
      </c>
      <c r="F116" s="4" t="str">
        <f>IF(LEN(PhieuBauCu!$C$3) &gt;0,  IF(OR(LEN($B116)=0,LEN(F$1)=0),"",IF(OR($B116=0,$AN116&gt;PhieuBauCu!$C$20),0,IF(SUBSTITUTE(LOWER($B116),F$1,",")=LOWER($B116),1,0))),"")</f>
        <v/>
      </c>
      <c r="G116" s="4" t="str">
        <f>IF(LEN(PhieuBauCu!$C$3) &gt;0,  IF(OR(LEN($B116)=0,LEN(G$1)=0),"",IF(OR($B116=0,$AN116&gt;PhieuBauCu!$C$20),0,IF(SUBSTITUTE(LOWER($B116),G$1,",")=LOWER($B116),1,0))),"")</f>
        <v/>
      </c>
      <c r="H116" s="4" t="str">
        <f>IF(LEN(PhieuBauCu!$C$3) &gt;0,  IF(OR(LEN($B116)=0,LEN(H$1)=0),"",IF(OR($B116=0,$AN116&gt;PhieuBauCu!$C$20),0,IF(SUBSTITUTE(LOWER($B116),H$1,",")=LOWER($B116),1,0))),"")</f>
        <v/>
      </c>
      <c r="I116" s="4" t="str">
        <f>IF(LEN(PhieuBauCu!$C$3) &gt;0,  IF(OR(LEN($B116)=0,LEN(I$1)=0),"",IF(OR($B116=0,$AN116&gt;PhieuBauCu!$C$20),0,IF(SUBSTITUTE(LOWER($B116),I$1,",")=LOWER($B116),1,0))),"")</f>
        <v/>
      </c>
      <c r="J116" s="4" t="str">
        <f>IF(LEN(PhieuBauCu!$C$3) &gt;0, IF(OR(LEN($B116)=0,LEN(J$1)=0),"",IF(OR($B116=0,$AN116&gt;PhieuBauCu!$C$20),0,IF(SUBSTITUTE(LOWER($B116),J$1,",")=LOWER($B116),1,0))),"")</f>
        <v/>
      </c>
      <c r="K116" s="4" t="str">
        <f>IF(LEN(PhieuBauCu!$C$3) &gt;0, IF(OR(LEN($B116)=0,LEN(K$1)=0),"",IF(OR($B116=0,$AN116&gt;PhieuBauCu!$C$20),0,IF(SUBSTITUTE(LOWER($B116),K$1,",")=LOWER($B116),1,0))),"")</f>
        <v/>
      </c>
      <c r="L116" s="4" t="str">
        <f>IF(LEN(PhieuBauCu!$C$3) &gt;0, IF(OR(LEN($B116)=0,LEN(L$1)=0),"",IF(OR($B116=0,$AN116&gt;PhieuBauCu!$C$20),0,IF(SUBSTITUTE(LOWER($B116),L$1,",")=LOWER($B116),1,0))),"")</f>
        <v/>
      </c>
      <c r="M116" s="4" t="str">
        <f>IF(LEN(PhieuBauCu!$C$3) &gt;0,  IF(OR(LEN($B116)=0,LEN(M$1)=0),"",IF(OR($B116=0,$AN116&gt;PhieuBauCu!$C$20),0,IF(SUBSTITUTE(LOWER($B116),M$1,",")=LOWER($B116),1,0))),"")</f>
        <v/>
      </c>
      <c r="N116" s="4" t="str">
        <f>IF(LEN(PhieuBauCu!$C$3) &gt;0,  IF(OR(LEN($B116)=0,LEN(N$1)=0),"",IF(OR($B116=0,$AN116&gt;PhieuBauCu!$C$20),0,IF(SUBSTITUTE(LOWER($B116),N$1,",")=LOWER($B116),1,0))),"")</f>
        <v/>
      </c>
      <c r="O116" s="4" t="str">
        <f>IF(LEN(PhieuBauCu!$C$3) &gt;0,  IF(OR(LEN($B116)=0,LEN(O$1)=0),"",IF(OR($B116=0,$AN116&gt;PhieuBauCu!$C$20),0,IF(SUBSTITUTE(LOWER($B116),O$1,",")=LOWER($B116),1,0))),"")</f>
        <v/>
      </c>
      <c r="P116" s="4" t="str">
        <f>IF(LEN(PhieuBauCu!$C$3) &gt;0,  IF(OR(LEN($B116)=0,LEN(P$1)=0),"",IF(OR($B116=0,$AN116&gt;PhieuBauCu!$C$20),0,IF(SUBSTITUTE(LOWER($B116),P$1,",")=LOWER($B116),1,0))),"")</f>
        <v/>
      </c>
      <c r="Q116" s="4" t="str">
        <f>IF(LEN(PhieuBauCu!$C$3) &gt;0,  IF(OR(LEN($B116)=0,LEN(Q$1)=0),"",IF(OR($B116=0,$AN116&gt;PhieuBauCu!$C$20),0,IF(SUBSTITUTE(LOWER($B116),Q$1,",")=LOWER($B116),1,0))),"")</f>
        <v/>
      </c>
      <c r="R116" s="4" t="str">
        <f>IF(LEN(PhieuBauCu!$C$3) &gt;0,  IF(OR(LEN($B116)=0,LEN(R$1)=0),"",IF(OR($B116=0,$AN116&gt;PhieuBauCu!$C$20),0,IF(SUBSTITUTE(LOWER($B116),R$1,",")=LOWER($B116),1,0))),"")</f>
        <v/>
      </c>
      <c r="S116" s="4" t="str">
        <f>IF(LEN(PhieuBauCu!$C$3) &gt;0,  IF(OR(LEN($B116)=0,LEN(S$1)=0),"",IF(OR($B116=0,$AN116&gt;PhieuBauCu!$C$20),0,IF(SUBSTITUTE(LOWER($B116),S$1,",")=LOWER($B116),1,0))),"")</f>
        <v/>
      </c>
      <c r="T116" s="4" t="str">
        <f>IF(LEN(PhieuBauCu!$C$3) &gt;0,  IF(OR(LEN($B116)=0,LEN(T$1)=0),"",IF(OR($B116=0,$AN116&gt;PhieuBauCu!$C$20),0,IF(SUBSTITUTE(LOWER($B116),T$1,",")=LOWER($B116),1,0))),"")</f>
        <v/>
      </c>
      <c r="U116" s="10">
        <f t="shared" si="26"/>
        <v>0</v>
      </c>
      <c r="V116" s="29">
        <f>IF(B116=0,0,IF(AND(LEN(B116&gt;0),U116&gt;=1, U116&lt;=PhieuBauCu!$C$20),1,0))</f>
        <v>0</v>
      </c>
      <c r="W116" s="29">
        <f t="shared" si="27"/>
        <v>1</v>
      </c>
      <c r="X116" s="29">
        <f t="shared" si="28"/>
        <v>1</v>
      </c>
      <c r="Y116" s="29">
        <f t="shared" si="29"/>
        <v>1</v>
      </c>
      <c r="Z116" s="29">
        <f t="shared" si="30"/>
        <v>1</v>
      </c>
      <c r="AA116" s="29">
        <f t="shared" si="31"/>
        <v>1</v>
      </c>
      <c r="AB116" s="29">
        <f t="shared" si="32"/>
        <v>1</v>
      </c>
      <c r="AC116" s="29">
        <f t="shared" si="33"/>
        <v>1</v>
      </c>
      <c r="AD116" s="29">
        <f t="shared" si="34"/>
        <v>1</v>
      </c>
      <c r="AE116" s="29">
        <f t="shared" si="35"/>
        <v>1</v>
      </c>
      <c r="AF116" s="29">
        <f t="shared" si="36"/>
        <v>1</v>
      </c>
      <c r="AG116" s="29">
        <f t="shared" si="37"/>
        <v>1</v>
      </c>
      <c r="AH116" s="29">
        <f t="shared" si="38"/>
        <v>0</v>
      </c>
      <c r="AI116" s="29">
        <f t="shared" si="39"/>
        <v>0</v>
      </c>
      <c r="AJ116" s="29">
        <f t="shared" si="40"/>
        <v>0</v>
      </c>
      <c r="AK116" s="29">
        <f t="shared" si="41"/>
        <v>0</v>
      </c>
      <c r="AL116" s="29">
        <f t="shared" si="42"/>
        <v>0</v>
      </c>
      <c r="AM116" s="29">
        <f t="shared" si="43"/>
        <v>0</v>
      </c>
      <c r="AN116" s="29">
        <f t="shared" si="44"/>
        <v>11</v>
      </c>
      <c r="AO116" s="29">
        <f t="shared" si="45"/>
        <v>0</v>
      </c>
    </row>
    <row r="117" spans="1:41" ht="28.5" customHeight="1" x14ac:dyDescent="0.25">
      <c r="A117" s="31">
        <v>113</v>
      </c>
      <c r="B117" s="36"/>
      <c r="C117" s="30" t="str">
        <f t="shared" si="25"/>
        <v/>
      </c>
      <c r="D117" s="4" t="str">
        <f>IF(LEN(PhieuBauCu!$C$3) &gt;0, IF(OR(LEN($B117)=0,LEN(D$1)=0),"",IF(OR($B117=0,$AN117&gt;PhieuBauCu!$C$20),0,IF(SUBSTITUTE(LOWER($B117),D$1,",")=LOWER($B117),1,0))),"")</f>
        <v/>
      </c>
      <c r="E117" s="4" t="str">
        <f>IF(LEN(PhieuBauCu!$C$3) &gt;0, IF(OR(LEN($B117)=0,LEN(E$1)=0),"",IF(OR($B117=0,$AN117&gt;PhieuBauCu!$C$20),0,IF(SUBSTITUTE(LOWER($B117),E$1,",")=LOWER($B117),1,0))),"")</f>
        <v/>
      </c>
      <c r="F117" s="4" t="str">
        <f>IF(LEN(PhieuBauCu!$C$3) &gt;0,  IF(OR(LEN($B117)=0,LEN(F$1)=0),"",IF(OR($B117=0,$AN117&gt;PhieuBauCu!$C$20),0,IF(SUBSTITUTE(LOWER($B117),F$1,",")=LOWER($B117),1,0))),"")</f>
        <v/>
      </c>
      <c r="G117" s="4" t="str">
        <f>IF(LEN(PhieuBauCu!$C$3) &gt;0,  IF(OR(LEN($B117)=0,LEN(G$1)=0),"",IF(OR($B117=0,$AN117&gt;PhieuBauCu!$C$20),0,IF(SUBSTITUTE(LOWER($B117),G$1,",")=LOWER($B117),1,0))),"")</f>
        <v/>
      </c>
      <c r="H117" s="4" t="str">
        <f>IF(LEN(PhieuBauCu!$C$3) &gt;0,  IF(OR(LEN($B117)=0,LEN(H$1)=0),"",IF(OR($B117=0,$AN117&gt;PhieuBauCu!$C$20),0,IF(SUBSTITUTE(LOWER($B117),H$1,",")=LOWER($B117),1,0))),"")</f>
        <v/>
      </c>
      <c r="I117" s="4" t="str">
        <f>IF(LEN(PhieuBauCu!$C$3) &gt;0,  IF(OR(LEN($B117)=0,LEN(I$1)=0),"",IF(OR($B117=0,$AN117&gt;PhieuBauCu!$C$20),0,IF(SUBSTITUTE(LOWER($B117),I$1,",")=LOWER($B117),1,0))),"")</f>
        <v/>
      </c>
      <c r="J117" s="4" t="str">
        <f>IF(LEN(PhieuBauCu!$C$3) &gt;0, IF(OR(LEN($B117)=0,LEN(J$1)=0),"",IF(OR($B117=0,$AN117&gt;PhieuBauCu!$C$20),0,IF(SUBSTITUTE(LOWER($B117),J$1,",")=LOWER($B117),1,0))),"")</f>
        <v/>
      </c>
      <c r="K117" s="4" t="str">
        <f>IF(LEN(PhieuBauCu!$C$3) &gt;0, IF(OR(LEN($B117)=0,LEN(K$1)=0),"",IF(OR($B117=0,$AN117&gt;PhieuBauCu!$C$20),0,IF(SUBSTITUTE(LOWER($B117),K$1,",")=LOWER($B117),1,0))),"")</f>
        <v/>
      </c>
      <c r="L117" s="4" t="str">
        <f>IF(LEN(PhieuBauCu!$C$3) &gt;0, IF(OR(LEN($B117)=0,LEN(L$1)=0),"",IF(OR($B117=0,$AN117&gt;PhieuBauCu!$C$20),0,IF(SUBSTITUTE(LOWER($B117),L$1,",")=LOWER($B117),1,0))),"")</f>
        <v/>
      </c>
      <c r="M117" s="4" t="str">
        <f>IF(LEN(PhieuBauCu!$C$3) &gt;0,  IF(OR(LEN($B117)=0,LEN(M$1)=0),"",IF(OR($B117=0,$AN117&gt;PhieuBauCu!$C$20),0,IF(SUBSTITUTE(LOWER($B117),M$1,",")=LOWER($B117),1,0))),"")</f>
        <v/>
      </c>
      <c r="N117" s="4" t="str">
        <f>IF(LEN(PhieuBauCu!$C$3) &gt;0,  IF(OR(LEN($B117)=0,LEN(N$1)=0),"",IF(OR($B117=0,$AN117&gt;PhieuBauCu!$C$20),0,IF(SUBSTITUTE(LOWER($B117),N$1,",")=LOWER($B117),1,0))),"")</f>
        <v/>
      </c>
      <c r="O117" s="4" t="str">
        <f>IF(LEN(PhieuBauCu!$C$3) &gt;0,  IF(OR(LEN($B117)=0,LEN(O$1)=0),"",IF(OR($B117=0,$AN117&gt;PhieuBauCu!$C$20),0,IF(SUBSTITUTE(LOWER($B117),O$1,",")=LOWER($B117),1,0))),"")</f>
        <v/>
      </c>
      <c r="P117" s="4" t="str">
        <f>IF(LEN(PhieuBauCu!$C$3) &gt;0,  IF(OR(LEN($B117)=0,LEN(P$1)=0),"",IF(OR($B117=0,$AN117&gt;PhieuBauCu!$C$20),0,IF(SUBSTITUTE(LOWER($B117),P$1,",")=LOWER($B117),1,0))),"")</f>
        <v/>
      </c>
      <c r="Q117" s="4" t="str">
        <f>IF(LEN(PhieuBauCu!$C$3) &gt;0,  IF(OR(LEN($B117)=0,LEN(Q$1)=0),"",IF(OR($B117=0,$AN117&gt;PhieuBauCu!$C$20),0,IF(SUBSTITUTE(LOWER($B117),Q$1,",")=LOWER($B117),1,0))),"")</f>
        <v/>
      </c>
      <c r="R117" s="4" t="str">
        <f>IF(LEN(PhieuBauCu!$C$3) &gt;0,  IF(OR(LEN($B117)=0,LEN(R$1)=0),"",IF(OR($B117=0,$AN117&gt;PhieuBauCu!$C$20),0,IF(SUBSTITUTE(LOWER($B117),R$1,",")=LOWER($B117),1,0))),"")</f>
        <v/>
      </c>
      <c r="S117" s="4" t="str">
        <f>IF(LEN(PhieuBauCu!$C$3) &gt;0,  IF(OR(LEN($B117)=0,LEN(S$1)=0),"",IF(OR($B117=0,$AN117&gt;PhieuBauCu!$C$20),0,IF(SUBSTITUTE(LOWER($B117),S$1,",")=LOWER($B117),1,0))),"")</f>
        <v/>
      </c>
      <c r="T117" s="4" t="str">
        <f>IF(LEN(PhieuBauCu!$C$3) &gt;0,  IF(OR(LEN($B117)=0,LEN(T$1)=0),"",IF(OR($B117=0,$AN117&gt;PhieuBauCu!$C$20),0,IF(SUBSTITUTE(LOWER($B117),T$1,",")=LOWER($B117),1,0))),"")</f>
        <v/>
      </c>
      <c r="U117" s="10">
        <f t="shared" si="26"/>
        <v>0</v>
      </c>
      <c r="V117" s="29">
        <f>IF(B117=0,0,IF(AND(LEN(B117&gt;0),U117&gt;=1, U117&lt;=PhieuBauCu!$C$20),1,0))</f>
        <v>0</v>
      </c>
      <c r="W117" s="29">
        <f t="shared" si="27"/>
        <v>1</v>
      </c>
      <c r="X117" s="29">
        <f t="shared" si="28"/>
        <v>1</v>
      </c>
      <c r="Y117" s="29">
        <f t="shared" si="29"/>
        <v>1</v>
      </c>
      <c r="Z117" s="29">
        <f t="shared" si="30"/>
        <v>1</v>
      </c>
      <c r="AA117" s="29">
        <f t="shared" si="31"/>
        <v>1</v>
      </c>
      <c r="AB117" s="29">
        <f t="shared" si="32"/>
        <v>1</v>
      </c>
      <c r="AC117" s="29">
        <f t="shared" si="33"/>
        <v>1</v>
      </c>
      <c r="AD117" s="29">
        <f t="shared" si="34"/>
        <v>1</v>
      </c>
      <c r="AE117" s="29">
        <f t="shared" si="35"/>
        <v>1</v>
      </c>
      <c r="AF117" s="29">
        <f t="shared" si="36"/>
        <v>1</v>
      </c>
      <c r="AG117" s="29">
        <f t="shared" si="37"/>
        <v>1</v>
      </c>
      <c r="AH117" s="29">
        <f t="shared" si="38"/>
        <v>0</v>
      </c>
      <c r="AI117" s="29">
        <f t="shared" si="39"/>
        <v>0</v>
      </c>
      <c r="AJ117" s="29">
        <f t="shared" si="40"/>
        <v>0</v>
      </c>
      <c r="AK117" s="29">
        <f t="shared" si="41"/>
        <v>0</v>
      </c>
      <c r="AL117" s="29">
        <f t="shared" si="42"/>
        <v>0</v>
      </c>
      <c r="AM117" s="29">
        <f t="shared" si="43"/>
        <v>0</v>
      </c>
      <c r="AN117" s="29">
        <f t="shared" si="44"/>
        <v>11</v>
      </c>
      <c r="AO117" s="29">
        <f t="shared" si="45"/>
        <v>0</v>
      </c>
    </row>
    <row r="118" spans="1:41" ht="28.5" customHeight="1" x14ac:dyDescent="0.25">
      <c r="A118" s="31">
        <v>114</v>
      </c>
      <c r="B118" s="36"/>
      <c r="C118" s="30" t="str">
        <f t="shared" si="25"/>
        <v/>
      </c>
      <c r="D118" s="4" t="str">
        <f>IF(LEN(PhieuBauCu!$C$3) &gt;0, IF(OR(LEN($B118)=0,LEN(D$1)=0),"",IF(OR($B118=0,$AN118&gt;PhieuBauCu!$C$20),0,IF(SUBSTITUTE(LOWER($B118),D$1,",")=LOWER($B118),1,0))),"")</f>
        <v/>
      </c>
      <c r="E118" s="4" t="str">
        <f>IF(LEN(PhieuBauCu!$C$3) &gt;0, IF(OR(LEN($B118)=0,LEN(E$1)=0),"",IF(OR($B118=0,$AN118&gt;PhieuBauCu!$C$20),0,IF(SUBSTITUTE(LOWER($B118),E$1,",")=LOWER($B118),1,0))),"")</f>
        <v/>
      </c>
      <c r="F118" s="4" t="str">
        <f>IF(LEN(PhieuBauCu!$C$3) &gt;0,  IF(OR(LEN($B118)=0,LEN(F$1)=0),"",IF(OR($B118=0,$AN118&gt;PhieuBauCu!$C$20),0,IF(SUBSTITUTE(LOWER($B118),F$1,",")=LOWER($B118),1,0))),"")</f>
        <v/>
      </c>
      <c r="G118" s="4" t="str">
        <f>IF(LEN(PhieuBauCu!$C$3) &gt;0,  IF(OR(LEN($B118)=0,LEN(G$1)=0),"",IF(OR($B118=0,$AN118&gt;PhieuBauCu!$C$20),0,IF(SUBSTITUTE(LOWER($B118),G$1,",")=LOWER($B118),1,0))),"")</f>
        <v/>
      </c>
      <c r="H118" s="4" t="str">
        <f>IF(LEN(PhieuBauCu!$C$3) &gt;0,  IF(OR(LEN($B118)=0,LEN(H$1)=0),"",IF(OR($B118=0,$AN118&gt;PhieuBauCu!$C$20),0,IF(SUBSTITUTE(LOWER($B118),H$1,",")=LOWER($B118),1,0))),"")</f>
        <v/>
      </c>
      <c r="I118" s="4" t="str">
        <f>IF(LEN(PhieuBauCu!$C$3) &gt;0,  IF(OR(LEN($B118)=0,LEN(I$1)=0),"",IF(OR($B118=0,$AN118&gt;PhieuBauCu!$C$20),0,IF(SUBSTITUTE(LOWER($B118),I$1,",")=LOWER($B118),1,0))),"")</f>
        <v/>
      </c>
      <c r="J118" s="4" t="str">
        <f>IF(LEN(PhieuBauCu!$C$3) &gt;0, IF(OR(LEN($B118)=0,LEN(J$1)=0),"",IF(OR($B118=0,$AN118&gt;PhieuBauCu!$C$20),0,IF(SUBSTITUTE(LOWER($B118),J$1,",")=LOWER($B118),1,0))),"")</f>
        <v/>
      </c>
      <c r="K118" s="4" t="str">
        <f>IF(LEN(PhieuBauCu!$C$3) &gt;0, IF(OR(LEN($B118)=0,LEN(K$1)=0),"",IF(OR($B118=0,$AN118&gt;PhieuBauCu!$C$20),0,IF(SUBSTITUTE(LOWER($B118),K$1,",")=LOWER($B118),1,0))),"")</f>
        <v/>
      </c>
      <c r="L118" s="4" t="str">
        <f>IF(LEN(PhieuBauCu!$C$3) &gt;0, IF(OR(LEN($B118)=0,LEN(L$1)=0),"",IF(OR($B118=0,$AN118&gt;PhieuBauCu!$C$20),0,IF(SUBSTITUTE(LOWER($B118),L$1,",")=LOWER($B118),1,0))),"")</f>
        <v/>
      </c>
      <c r="M118" s="4" t="str">
        <f>IF(LEN(PhieuBauCu!$C$3) &gt;0,  IF(OR(LEN($B118)=0,LEN(M$1)=0),"",IF(OR($B118=0,$AN118&gt;PhieuBauCu!$C$20),0,IF(SUBSTITUTE(LOWER($B118),M$1,",")=LOWER($B118),1,0))),"")</f>
        <v/>
      </c>
      <c r="N118" s="4" t="str">
        <f>IF(LEN(PhieuBauCu!$C$3) &gt;0,  IF(OR(LEN($B118)=0,LEN(N$1)=0),"",IF(OR($B118=0,$AN118&gt;PhieuBauCu!$C$20),0,IF(SUBSTITUTE(LOWER($B118),N$1,",")=LOWER($B118),1,0))),"")</f>
        <v/>
      </c>
      <c r="O118" s="4" t="str">
        <f>IF(LEN(PhieuBauCu!$C$3) &gt;0,  IF(OR(LEN($B118)=0,LEN(O$1)=0),"",IF(OR($B118=0,$AN118&gt;PhieuBauCu!$C$20),0,IF(SUBSTITUTE(LOWER($B118),O$1,",")=LOWER($B118),1,0))),"")</f>
        <v/>
      </c>
      <c r="P118" s="4" t="str">
        <f>IF(LEN(PhieuBauCu!$C$3) &gt;0,  IF(OR(LEN($B118)=0,LEN(P$1)=0),"",IF(OR($B118=0,$AN118&gt;PhieuBauCu!$C$20),0,IF(SUBSTITUTE(LOWER($B118),P$1,",")=LOWER($B118),1,0))),"")</f>
        <v/>
      </c>
      <c r="Q118" s="4" t="str">
        <f>IF(LEN(PhieuBauCu!$C$3) &gt;0,  IF(OR(LEN($B118)=0,LEN(Q$1)=0),"",IF(OR($B118=0,$AN118&gt;PhieuBauCu!$C$20),0,IF(SUBSTITUTE(LOWER($B118),Q$1,",")=LOWER($B118),1,0))),"")</f>
        <v/>
      </c>
      <c r="R118" s="4" t="str">
        <f>IF(LEN(PhieuBauCu!$C$3) &gt;0,  IF(OR(LEN($B118)=0,LEN(R$1)=0),"",IF(OR($B118=0,$AN118&gt;PhieuBauCu!$C$20),0,IF(SUBSTITUTE(LOWER($B118),R$1,",")=LOWER($B118),1,0))),"")</f>
        <v/>
      </c>
      <c r="S118" s="4" t="str">
        <f>IF(LEN(PhieuBauCu!$C$3) &gt;0,  IF(OR(LEN($B118)=0,LEN(S$1)=0),"",IF(OR($B118=0,$AN118&gt;PhieuBauCu!$C$20),0,IF(SUBSTITUTE(LOWER($B118),S$1,",")=LOWER($B118),1,0))),"")</f>
        <v/>
      </c>
      <c r="T118" s="4" t="str">
        <f>IF(LEN(PhieuBauCu!$C$3) &gt;0,  IF(OR(LEN($B118)=0,LEN(T$1)=0),"",IF(OR($B118=0,$AN118&gt;PhieuBauCu!$C$20),0,IF(SUBSTITUTE(LOWER($B118),T$1,",")=LOWER($B118),1,0))),"")</f>
        <v/>
      </c>
      <c r="U118" s="10">
        <f t="shared" si="26"/>
        <v>0</v>
      </c>
      <c r="V118" s="29">
        <f>IF(B118=0,0,IF(AND(LEN(B118&gt;0),U118&gt;=1, U118&lt;=PhieuBauCu!$C$20),1,0))</f>
        <v>0</v>
      </c>
      <c r="W118" s="29">
        <f t="shared" si="27"/>
        <v>1</v>
      </c>
      <c r="X118" s="29">
        <f t="shared" si="28"/>
        <v>1</v>
      </c>
      <c r="Y118" s="29">
        <f t="shared" si="29"/>
        <v>1</v>
      </c>
      <c r="Z118" s="29">
        <f t="shared" si="30"/>
        <v>1</v>
      </c>
      <c r="AA118" s="29">
        <f t="shared" si="31"/>
        <v>1</v>
      </c>
      <c r="AB118" s="29">
        <f t="shared" si="32"/>
        <v>1</v>
      </c>
      <c r="AC118" s="29">
        <f t="shared" si="33"/>
        <v>1</v>
      </c>
      <c r="AD118" s="29">
        <f t="shared" si="34"/>
        <v>1</v>
      </c>
      <c r="AE118" s="29">
        <f t="shared" si="35"/>
        <v>1</v>
      </c>
      <c r="AF118" s="29">
        <f t="shared" si="36"/>
        <v>1</v>
      </c>
      <c r="AG118" s="29">
        <f t="shared" si="37"/>
        <v>1</v>
      </c>
      <c r="AH118" s="29">
        <f t="shared" si="38"/>
        <v>0</v>
      </c>
      <c r="AI118" s="29">
        <f t="shared" si="39"/>
        <v>0</v>
      </c>
      <c r="AJ118" s="29">
        <f t="shared" si="40"/>
        <v>0</v>
      </c>
      <c r="AK118" s="29">
        <f t="shared" si="41"/>
        <v>0</v>
      </c>
      <c r="AL118" s="29">
        <f t="shared" si="42"/>
        <v>0</v>
      </c>
      <c r="AM118" s="29">
        <f t="shared" si="43"/>
        <v>0</v>
      </c>
      <c r="AN118" s="29">
        <f t="shared" si="44"/>
        <v>11</v>
      </c>
      <c r="AO118" s="29">
        <f t="shared" si="45"/>
        <v>0</v>
      </c>
    </row>
    <row r="119" spans="1:41" ht="28.5" customHeight="1" x14ac:dyDescent="0.25">
      <c r="A119" s="31">
        <v>115</v>
      </c>
      <c r="B119" s="36"/>
      <c r="C119" s="30" t="str">
        <f t="shared" si="25"/>
        <v/>
      </c>
      <c r="D119" s="4" t="str">
        <f>IF(LEN(PhieuBauCu!$C$3) &gt;0, IF(OR(LEN($B119)=0,LEN(D$1)=0),"",IF(OR($B119=0,$AN119&gt;PhieuBauCu!$C$20),0,IF(SUBSTITUTE(LOWER($B119),D$1,",")=LOWER($B119),1,0))),"")</f>
        <v/>
      </c>
      <c r="E119" s="4" t="str">
        <f>IF(LEN(PhieuBauCu!$C$3) &gt;0, IF(OR(LEN($B119)=0,LEN(E$1)=0),"",IF(OR($B119=0,$AN119&gt;PhieuBauCu!$C$20),0,IF(SUBSTITUTE(LOWER($B119),E$1,",")=LOWER($B119),1,0))),"")</f>
        <v/>
      </c>
      <c r="F119" s="4" t="str">
        <f>IF(LEN(PhieuBauCu!$C$3) &gt;0,  IF(OR(LEN($B119)=0,LEN(F$1)=0),"",IF(OR($B119=0,$AN119&gt;PhieuBauCu!$C$20),0,IF(SUBSTITUTE(LOWER($B119),F$1,",")=LOWER($B119),1,0))),"")</f>
        <v/>
      </c>
      <c r="G119" s="4" t="str">
        <f>IF(LEN(PhieuBauCu!$C$3) &gt;0,  IF(OR(LEN($B119)=0,LEN(G$1)=0),"",IF(OR($B119=0,$AN119&gt;PhieuBauCu!$C$20),0,IF(SUBSTITUTE(LOWER($B119),G$1,",")=LOWER($B119),1,0))),"")</f>
        <v/>
      </c>
      <c r="H119" s="4" t="str">
        <f>IF(LEN(PhieuBauCu!$C$3) &gt;0,  IF(OR(LEN($B119)=0,LEN(H$1)=0),"",IF(OR($B119=0,$AN119&gt;PhieuBauCu!$C$20),0,IF(SUBSTITUTE(LOWER($B119),H$1,",")=LOWER($B119),1,0))),"")</f>
        <v/>
      </c>
      <c r="I119" s="4" t="str">
        <f>IF(LEN(PhieuBauCu!$C$3) &gt;0,  IF(OR(LEN($B119)=0,LEN(I$1)=0),"",IF(OR($B119=0,$AN119&gt;PhieuBauCu!$C$20),0,IF(SUBSTITUTE(LOWER($B119),I$1,",")=LOWER($B119),1,0))),"")</f>
        <v/>
      </c>
      <c r="J119" s="4" t="str">
        <f>IF(LEN(PhieuBauCu!$C$3) &gt;0, IF(OR(LEN($B119)=0,LEN(J$1)=0),"",IF(OR($B119=0,$AN119&gt;PhieuBauCu!$C$20),0,IF(SUBSTITUTE(LOWER($B119),J$1,",")=LOWER($B119),1,0))),"")</f>
        <v/>
      </c>
      <c r="K119" s="4" t="str">
        <f>IF(LEN(PhieuBauCu!$C$3) &gt;0, IF(OR(LEN($B119)=0,LEN(K$1)=0),"",IF(OR($B119=0,$AN119&gt;PhieuBauCu!$C$20),0,IF(SUBSTITUTE(LOWER($B119),K$1,",")=LOWER($B119),1,0))),"")</f>
        <v/>
      </c>
      <c r="L119" s="4" t="str">
        <f>IF(LEN(PhieuBauCu!$C$3) &gt;0, IF(OR(LEN($B119)=0,LEN(L$1)=0),"",IF(OR($B119=0,$AN119&gt;PhieuBauCu!$C$20),0,IF(SUBSTITUTE(LOWER($B119),L$1,",")=LOWER($B119),1,0))),"")</f>
        <v/>
      </c>
      <c r="M119" s="4" t="str">
        <f>IF(LEN(PhieuBauCu!$C$3) &gt;0,  IF(OR(LEN($B119)=0,LEN(M$1)=0),"",IF(OR($B119=0,$AN119&gt;PhieuBauCu!$C$20),0,IF(SUBSTITUTE(LOWER($B119),M$1,",")=LOWER($B119),1,0))),"")</f>
        <v/>
      </c>
      <c r="N119" s="4" t="str">
        <f>IF(LEN(PhieuBauCu!$C$3) &gt;0,  IF(OR(LEN($B119)=0,LEN(N$1)=0),"",IF(OR($B119=0,$AN119&gt;PhieuBauCu!$C$20),0,IF(SUBSTITUTE(LOWER($B119),N$1,",")=LOWER($B119),1,0))),"")</f>
        <v/>
      </c>
      <c r="O119" s="4" t="str">
        <f>IF(LEN(PhieuBauCu!$C$3) &gt;0,  IF(OR(LEN($B119)=0,LEN(O$1)=0),"",IF(OR($B119=0,$AN119&gt;PhieuBauCu!$C$20),0,IF(SUBSTITUTE(LOWER($B119),O$1,",")=LOWER($B119),1,0))),"")</f>
        <v/>
      </c>
      <c r="P119" s="4" t="str">
        <f>IF(LEN(PhieuBauCu!$C$3) &gt;0,  IF(OR(LEN($B119)=0,LEN(P$1)=0),"",IF(OR($B119=0,$AN119&gt;PhieuBauCu!$C$20),0,IF(SUBSTITUTE(LOWER($B119),P$1,",")=LOWER($B119),1,0))),"")</f>
        <v/>
      </c>
      <c r="Q119" s="4" t="str">
        <f>IF(LEN(PhieuBauCu!$C$3) &gt;0,  IF(OR(LEN($B119)=0,LEN(Q$1)=0),"",IF(OR($B119=0,$AN119&gt;PhieuBauCu!$C$20),0,IF(SUBSTITUTE(LOWER($B119),Q$1,",")=LOWER($B119),1,0))),"")</f>
        <v/>
      </c>
      <c r="R119" s="4" t="str">
        <f>IF(LEN(PhieuBauCu!$C$3) &gt;0,  IF(OR(LEN($B119)=0,LEN(R$1)=0),"",IF(OR($B119=0,$AN119&gt;PhieuBauCu!$C$20),0,IF(SUBSTITUTE(LOWER($B119),R$1,",")=LOWER($B119),1,0))),"")</f>
        <v/>
      </c>
      <c r="S119" s="4" t="str">
        <f>IF(LEN(PhieuBauCu!$C$3) &gt;0,  IF(OR(LEN($B119)=0,LEN(S$1)=0),"",IF(OR($B119=0,$AN119&gt;PhieuBauCu!$C$20),0,IF(SUBSTITUTE(LOWER($B119),S$1,",")=LOWER($B119),1,0))),"")</f>
        <v/>
      </c>
      <c r="T119" s="4" t="str">
        <f>IF(LEN(PhieuBauCu!$C$3) &gt;0,  IF(OR(LEN($B119)=0,LEN(T$1)=0),"",IF(OR($B119=0,$AN119&gt;PhieuBauCu!$C$20),0,IF(SUBSTITUTE(LOWER($B119),T$1,",")=LOWER($B119),1,0))),"")</f>
        <v/>
      </c>
      <c r="U119" s="10">
        <f t="shared" si="26"/>
        <v>0</v>
      </c>
      <c r="V119" s="29">
        <f>IF(B119=0,0,IF(AND(LEN(B119&gt;0),U119&gt;=1, U119&lt;=PhieuBauCu!$C$20),1,0))</f>
        <v>0</v>
      </c>
      <c r="W119" s="29">
        <f t="shared" si="27"/>
        <v>1</v>
      </c>
      <c r="X119" s="29">
        <f t="shared" si="28"/>
        <v>1</v>
      </c>
      <c r="Y119" s="29">
        <f t="shared" si="29"/>
        <v>1</v>
      </c>
      <c r="Z119" s="29">
        <f t="shared" si="30"/>
        <v>1</v>
      </c>
      <c r="AA119" s="29">
        <f t="shared" si="31"/>
        <v>1</v>
      </c>
      <c r="AB119" s="29">
        <f t="shared" si="32"/>
        <v>1</v>
      </c>
      <c r="AC119" s="29">
        <f t="shared" si="33"/>
        <v>1</v>
      </c>
      <c r="AD119" s="29">
        <f t="shared" si="34"/>
        <v>1</v>
      </c>
      <c r="AE119" s="29">
        <f t="shared" si="35"/>
        <v>1</v>
      </c>
      <c r="AF119" s="29">
        <f t="shared" si="36"/>
        <v>1</v>
      </c>
      <c r="AG119" s="29">
        <f t="shared" si="37"/>
        <v>1</v>
      </c>
      <c r="AH119" s="29">
        <f t="shared" si="38"/>
        <v>0</v>
      </c>
      <c r="AI119" s="29">
        <f t="shared" si="39"/>
        <v>0</v>
      </c>
      <c r="AJ119" s="29">
        <f t="shared" si="40"/>
        <v>0</v>
      </c>
      <c r="AK119" s="29">
        <f t="shared" si="41"/>
        <v>0</v>
      </c>
      <c r="AL119" s="29">
        <f t="shared" si="42"/>
        <v>0</v>
      </c>
      <c r="AM119" s="29">
        <f t="shared" si="43"/>
        <v>0</v>
      </c>
      <c r="AN119" s="29">
        <f t="shared" si="44"/>
        <v>11</v>
      </c>
      <c r="AO119" s="29">
        <f t="shared" si="45"/>
        <v>0</v>
      </c>
    </row>
    <row r="120" spans="1:41" ht="28.5" customHeight="1" x14ac:dyDescent="0.25">
      <c r="A120" s="31">
        <v>116</v>
      </c>
      <c r="B120" s="36"/>
      <c r="C120" s="30" t="str">
        <f t="shared" si="25"/>
        <v/>
      </c>
      <c r="D120" s="4" t="str">
        <f>IF(LEN(PhieuBauCu!$C$3) &gt;0, IF(OR(LEN($B120)=0,LEN(D$1)=0),"",IF(OR($B120=0,$AN120&gt;PhieuBauCu!$C$20),0,IF(SUBSTITUTE(LOWER($B120),D$1,",")=LOWER($B120),1,0))),"")</f>
        <v/>
      </c>
      <c r="E120" s="4" t="str">
        <f>IF(LEN(PhieuBauCu!$C$3) &gt;0, IF(OR(LEN($B120)=0,LEN(E$1)=0),"",IF(OR($B120=0,$AN120&gt;PhieuBauCu!$C$20),0,IF(SUBSTITUTE(LOWER($B120),E$1,",")=LOWER($B120),1,0))),"")</f>
        <v/>
      </c>
      <c r="F120" s="4" t="str">
        <f>IF(LEN(PhieuBauCu!$C$3) &gt;0,  IF(OR(LEN($B120)=0,LEN(F$1)=0),"",IF(OR($B120=0,$AN120&gt;PhieuBauCu!$C$20),0,IF(SUBSTITUTE(LOWER($B120),F$1,",")=LOWER($B120),1,0))),"")</f>
        <v/>
      </c>
      <c r="G120" s="4" t="str">
        <f>IF(LEN(PhieuBauCu!$C$3) &gt;0,  IF(OR(LEN($B120)=0,LEN(G$1)=0),"",IF(OR($B120=0,$AN120&gt;PhieuBauCu!$C$20),0,IF(SUBSTITUTE(LOWER($B120),G$1,",")=LOWER($B120),1,0))),"")</f>
        <v/>
      </c>
      <c r="H120" s="4" t="str">
        <f>IF(LEN(PhieuBauCu!$C$3) &gt;0,  IF(OR(LEN($B120)=0,LEN(H$1)=0),"",IF(OR($B120=0,$AN120&gt;PhieuBauCu!$C$20),0,IF(SUBSTITUTE(LOWER($B120),H$1,",")=LOWER($B120),1,0))),"")</f>
        <v/>
      </c>
      <c r="I120" s="4" t="str">
        <f>IF(LEN(PhieuBauCu!$C$3) &gt;0,  IF(OR(LEN($B120)=0,LEN(I$1)=0),"",IF(OR($B120=0,$AN120&gt;PhieuBauCu!$C$20),0,IF(SUBSTITUTE(LOWER($B120),I$1,",")=LOWER($B120),1,0))),"")</f>
        <v/>
      </c>
      <c r="J120" s="4" t="str">
        <f>IF(LEN(PhieuBauCu!$C$3) &gt;0, IF(OR(LEN($B120)=0,LEN(J$1)=0),"",IF(OR($B120=0,$AN120&gt;PhieuBauCu!$C$20),0,IF(SUBSTITUTE(LOWER($B120),J$1,",")=LOWER($B120),1,0))),"")</f>
        <v/>
      </c>
      <c r="K120" s="4" t="str">
        <f>IF(LEN(PhieuBauCu!$C$3) &gt;0, IF(OR(LEN($B120)=0,LEN(K$1)=0),"",IF(OR($B120=0,$AN120&gt;PhieuBauCu!$C$20),0,IF(SUBSTITUTE(LOWER($B120),K$1,",")=LOWER($B120),1,0))),"")</f>
        <v/>
      </c>
      <c r="L120" s="4" t="str">
        <f>IF(LEN(PhieuBauCu!$C$3) &gt;0, IF(OR(LEN($B120)=0,LEN(L$1)=0),"",IF(OR($B120=0,$AN120&gt;PhieuBauCu!$C$20),0,IF(SUBSTITUTE(LOWER($B120),L$1,",")=LOWER($B120),1,0))),"")</f>
        <v/>
      </c>
      <c r="M120" s="4" t="str">
        <f>IF(LEN(PhieuBauCu!$C$3) &gt;0,  IF(OR(LEN($B120)=0,LEN(M$1)=0),"",IF(OR($B120=0,$AN120&gt;PhieuBauCu!$C$20),0,IF(SUBSTITUTE(LOWER($B120),M$1,",")=LOWER($B120),1,0))),"")</f>
        <v/>
      </c>
      <c r="N120" s="4" t="str">
        <f>IF(LEN(PhieuBauCu!$C$3) &gt;0,  IF(OR(LEN($B120)=0,LEN(N$1)=0),"",IF(OR($B120=0,$AN120&gt;PhieuBauCu!$C$20),0,IF(SUBSTITUTE(LOWER($B120),N$1,",")=LOWER($B120),1,0))),"")</f>
        <v/>
      </c>
      <c r="O120" s="4" t="str">
        <f>IF(LEN(PhieuBauCu!$C$3) &gt;0,  IF(OR(LEN($B120)=0,LEN(O$1)=0),"",IF(OR($B120=0,$AN120&gt;PhieuBauCu!$C$20),0,IF(SUBSTITUTE(LOWER($B120),O$1,",")=LOWER($B120),1,0))),"")</f>
        <v/>
      </c>
      <c r="P120" s="4" t="str">
        <f>IF(LEN(PhieuBauCu!$C$3) &gt;0,  IF(OR(LEN($B120)=0,LEN(P$1)=0),"",IF(OR($B120=0,$AN120&gt;PhieuBauCu!$C$20),0,IF(SUBSTITUTE(LOWER($B120),P$1,",")=LOWER($B120),1,0))),"")</f>
        <v/>
      </c>
      <c r="Q120" s="4" t="str">
        <f>IF(LEN(PhieuBauCu!$C$3) &gt;0,  IF(OR(LEN($B120)=0,LEN(Q$1)=0),"",IF(OR($B120=0,$AN120&gt;PhieuBauCu!$C$20),0,IF(SUBSTITUTE(LOWER($B120),Q$1,",")=LOWER($B120),1,0))),"")</f>
        <v/>
      </c>
      <c r="R120" s="4" t="str">
        <f>IF(LEN(PhieuBauCu!$C$3) &gt;0,  IF(OR(LEN($B120)=0,LEN(R$1)=0),"",IF(OR($B120=0,$AN120&gt;PhieuBauCu!$C$20),0,IF(SUBSTITUTE(LOWER($B120),R$1,",")=LOWER($B120),1,0))),"")</f>
        <v/>
      </c>
      <c r="S120" s="4" t="str">
        <f>IF(LEN(PhieuBauCu!$C$3) &gt;0,  IF(OR(LEN($B120)=0,LEN(S$1)=0),"",IF(OR($B120=0,$AN120&gt;PhieuBauCu!$C$20),0,IF(SUBSTITUTE(LOWER($B120),S$1,",")=LOWER($B120),1,0))),"")</f>
        <v/>
      </c>
      <c r="T120" s="4" t="str">
        <f>IF(LEN(PhieuBauCu!$C$3) &gt;0,  IF(OR(LEN($B120)=0,LEN(T$1)=0),"",IF(OR($B120=0,$AN120&gt;PhieuBauCu!$C$20),0,IF(SUBSTITUTE(LOWER($B120),T$1,",")=LOWER($B120),1,0))),"")</f>
        <v/>
      </c>
      <c r="U120" s="10">
        <f t="shared" si="26"/>
        <v>0</v>
      </c>
      <c r="V120" s="29">
        <f>IF(B120=0,0,IF(AND(LEN(B120&gt;0),U120&gt;=1, U120&lt;=PhieuBauCu!$C$20),1,0))</f>
        <v>0</v>
      </c>
      <c r="W120" s="29">
        <f t="shared" si="27"/>
        <v>1</v>
      </c>
      <c r="X120" s="29">
        <f t="shared" si="28"/>
        <v>1</v>
      </c>
      <c r="Y120" s="29">
        <f t="shared" si="29"/>
        <v>1</v>
      </c>
      <c r="Z120" s="29">
        <f t="shared" si="30"/>
        <v>1</v>
      </c>
      <c r="AA120" s="29">
        <f t="shared" si="31"/>
        <v>1</v>
      </c>
      <c r="AB120" s="29">
        <f t="shared" si="32"/>
        <v>1</v>
      </c>
      <c r="AC120" s="29">
        <f t="shared" si="33"/>
        <v>1</v>
      </c>
      <c r="AD120" s="29">
        <f t="shared" si="34"/>
        <v>1</v>
      </c>
      <c r="AE120" s="29">
        <f t="shared" si="35"/>
        <v>1</v>
      </c>
      <c r="AF120" s="29">
        <f t="shared" si="36"/>
        <v>1</v>
      </c>
      <c r="AG120" s="29">
        <f t="shared" si="37"/>
        <v>1</v>
      </c>
      <c r="AH120" s="29">
        <f t="shared" si="38"/>
        <v>0</v>
      </c>
      <c r="AI120" s="29">
        <f t="shared" si="39"/>
        <v>0</v>
      </c>
      <c r="AJ120" s="29">
        <f t="shared" si="40"/>
        <v>0</v>
      </c>
      <c r="AK120" s="29">
        <f t="shared" si="41"/>
        <v>0</v>
      </c>
      <c r="AL120" s="29">
        <f t="shared" si="42"/>
        <v>0</v>
      </c>
      <c r="AM120" s="29">
        <f t="shared" si="43"/>
        <v>0</v>
      </c>
      <c r="AN120" s="29">
        <f t="shared" si="44"/>
        <v>11</v>
      </c>
      <c r="AO120" s="29">
        <f t="shared" si="45"/>
        <v>0</v>
      </c>
    </row>
    <row r="121" spans="1:41" ht="28.5" customHeight="1" x14ac:dyDescent="0.25">
      <c r="A121" s="31">
        <v>117</v>
      </c>
      <c r="B121" s="36"/>
      <c r="C121" s="30" t="str">
        <f t="shared" si="25"/>
        <v/>
      </c>
      <c r="D121" s="4" t="str">
        <f>IF(LEN(PhieuBauCu!$C$3) &gt;0, IF(OR(LEN($B121)=0,LEN(D$1)=0),"",IF(OR($B121=0,$AN121&gt;PhieuBauCu!$C$20),0,IF(SUBSTITUTE(LOWER($B121),D$1,",")=LOWER($B121),1,0))),"")</f>
        <v/>
      </c>
      <c r="E121" s="4" t="str">
        <f>IF(LEN(PhieuBauCu!$C$3) &gt;0, IF(OR(LEN($B121)=0,LEN(E$1)=0),"",IF(OR($B121=0,$AN121&gt;PhieuBauCu!$C$20),0,IF(SUBSTITUTE(LOWER($B121),E$1,",")=LOWER($B121),1,0))),"")</f>
        <v/>
      </c>
      <c r="F121" s="4" t="str">
        <f>IF(LEN(PhieuBauCu!$C$3) &gt;0,  IF(OR(LEN($B121)=0,LEN(F$1)=0),"",IF(OR($B121=0,$AN121&gt;PhieuBauCu!$C$20),0,IF(SUBSTITUTE(LOWER($B121),F$1,",")=LOWER($B121),1,0))),"")</f>
        <v/>
      </c>
      <c r="G121" s="4" t="str">
        <f>IF(LEN(PhieuBauCu!$C$3) &gt;0,  IF(OR(LEN($B121)=0,LEN(G$1)=0),"",IF(OR($B121=0,$AN121&gt;PhieuBauCu!$C$20),0,IF(SUBSTITUTE(LOWER($B121),G$1,",")=LOWER($B121),1,0))),"")</f>
        <v/>
      </c>
      <c r="H121" s="4" t="str">
        <f>IF(LEN(PhieuBauCu!$C$3) &gt;0,  IF(OR(LEN($B121)=0,LEN(H$1)=0),"",IF(OR($B121=0,$AN121&gt;PhieuBauCu!$C$20),0,IF(SUBSTITUTE(LOWER($B121),H$1,",")=LOWER($B121),1,0))),"")</f>
        <v/>
      </c>
      <c r="I121" s="4" t="str">
        <f>IF(LEN(PhieuBauCu!$C$3) &gt;0,  IF(OR(LEN($B121)=0,LEN(I$1)=0),"",IF(OR($B121=0,$AN121&gt;PhieuBauCu!$C$20),0,IF(SUBSTITUTE(LOWER($B121),I$1,",")=LOWER($B121),1,0))),"")</f>
        <v/>
      </c>
      <c r="J121" s="4" t="str">
        <f>IF(LEN(PhieuBauCu!$C$3) &gt;0, IF(OR(LEN($B121)=0,LEN(J$1)=0),"",IF(OR($B121=0,$AN121&gt;PhieuBauCu!$C$20),0,IF(SUBSTITUTE(LOWER($B121),J$1,",")=LOWER($B121),1,0))),"")</f>
        <v/>
      </c>
      <c r="K121" s="4" t="str">
        <f>IF(LEN(PhieuBauCu!$C$3) &gt;0, IF(OR(LEN($B121)=0,LEN(K$1)=0),"",IF(OR($B121=0,$AN121&gt;PhieuBauCu!$C$20),0,IF(SUBSTITUTE(LOWER($B121),K$1,",")=LOWER($B121),1,0))),"")</f>
        <v/>
      </c>
      <c r="L121" s="4" t="str">
        <f>IF(LEN(PhieuBauCu!$C$3) &gt;0, IF(OR(LEN($B121)=0,LEN(L$1)=0),"",IF(OR($B121=0,$AN121&gt;PhieuBauCu!$C$20),0,IF(SUBSTITUTE(LOWER($B121),L$1,",")=LOWER($B121),1,0))),"")</f>
        <v/>
      </c>
      <c r="M121" s="4" t="str">
        <f>IF(LEN(PhieuBauCu!$C$3) &gt;0,  IF(OR(LEN($B121)=0,LEN(M$1)=0),"",IF(OR($B121=0,$AN121&gt;PhieuBauCu!$C$20),0,IF(SUBSTITUTE(LOWER($B121),M$1,",")=LOWER($B121),1,0))),"")</f>
        <v/>
      </c>
      <c r="N121" s="4" t="str">
        <f>IF(LEN(PhieuBauCu!$C$3) &gt;0,  IF(OR(LEN($B121)=0,LEN(N$1)=0),"",IF(OR($B121=0,$AN121&gt;PhieuBauCu!$C$20),0,IF(SUBSTITUTE(LOWER($B121),N$1,",")=LOWER($B121),1,0))),"")</f>
        <v/>
      </c>
      <c r="O121" s="4" t="str">
        <f>IF(LEN(PhieuBauCu!$C$3) &gt;0,  IF(OR(LEN($B121)=0,LEN(O$1)=0),"",IF(OR($B121=0,$AN121&gt;PhieuBauCu!$C$20),0,IF(SUBSTITUTE(LOWER($B121),O$1,",")=LOWER($B121),1,0))),"")</f>
        <v/>
      </c>
      <c r="P121" s="4" t="str">
        <f>IF(LEN(PhieuBauCu!$C$3) &gt;0,  IF(OR(LEN($B121)=0,LEN(P$1)=0),"",IF(OR($B121=0,$AN121&gt;PhieuBauCu!$C$20),0,IF(SUBSTITUTE(LOWER($B121),P$1,",")=LOWER($B121),1,0))),"")</f>
        <v/>
      </c>
      <c r="Q121" s="4" t="str">
        <f>IF(LEN(PhieuBauCu!$C$3) &gt;0,  IF(OR(LEN($B121)=0,LEN(Q$1)=0),"",IF(OR($B121=0,$AN121&gt;PhieuBauCu!$C$20),0,IF(SUBSTITUTE(LOWER($B121),Q$1,",")=LOWER($B121),1,0))),"")</f>
        <v/>
      </c>
      <c r="R121" s="4" t="str">
        <f>IF(LEN(PhieuBauCu!$C$3) &gt;0,  IF(OR(LEN($B121)=0,LEN(R$1)=0),"",IF(OR($B121=0,$AN121&gt;PhieuBauCu!$C$20),0,IF(SUBSTITUTE(LOWER($B121),R$1,",")=LOWER($B121),1,0))),"")</f>
        <v/>
      </c>
      <c r="S121" s="4" t="str">
        <f>IF(LEN(PhieuBauCu!$C$3) &gt;0,  IF(OR(LEN($B121)=0,LEN(S$1)=0),"",IF(OR($B121=0,$AN121&gt;PhieuBauCu!$C$20),0,IF(SUBSTITUTE(LOWER($B121),S$1,",")=LOWER($B121),1,0))),"")</f>
        <v/>
      </c>
      <c r="T121" s="4" t="str">
        <f>IF(LEN(PhieuBauCu!$C$3) &gt;0,  IF(OR(LEN($B121)=0,LEN(T$1)=0),"",IF(OR($B121=0,$AN121&gt;PhieuBauCu!$C$20),0,IF(SUBSTITUTE(LOWER($B121),T$1,",")=LOWER($B121),1,0))),"")</f>
        <v/>
      </c>
      <c r="U121" s="10">
        <f t="shared" si="26"/>
        <v>0</v>
      </c>
      <c r="V121" s="29">
        <f>IF(B121=0,0,IF(AND(LEN(B121&gt;0),U121&gt;=1, U121&lt;=PhieuBauCu!$C$20),1,0))</f>
        <v>0</v>
      </c>
      <c r="W121" s="29">
        <f t="shared" si="27"/>
        <v>1</v>
      </c>
      <c r="X121" s="29">
        <f t="shared" si="28"/>
        <v>1</v>
      </c>
      <c r="Y121" s="29">
        <f t="shared" si="29"/>
        <v>1</v>
      </c>
      <c r="Z121" s="29">
        <f t="shared" si="30"/>
        <v>1</v>
      </c>
      <c r="AA121" s="29">
        <f t="shared" si="31"/>
        <v>1</v>
      </c>
      <c r="AB121" s="29">
        <f t="shared" si="32"/>
        <v>1</v>
      </c>
      <c r="AC121" s="29">
        <f t="shared" si="33"/>
        <v>1</v>
      </c>
      <c r="AD121" s="29">
        <f t="shared" si="34"/>
        <v>1</v>
      </c>
      <c r="AE121" s="29">
        <f t="shared" si="35"/>
        <v>1</v>
      </c>
      <c r="AF121" s="29">
        <f t="shared" si="36"/>
        <v>1</v>
      </c>
      <c r="AG121" s="29">
        <f t="shared" si="37"/>
        <v>1</v>
      </c>
      <c r="AH121" s="29">
        <f t="shared" si="38"/>
        <v>0</v>
      </c>
      <c r="AI121" s="29">
        <f t="shared" si="39"/>
        <v>0</v>
      </c>
      <c r="AJ121" s="29">
        <f t="shared" si="40"/>
        <v>0</v>
      </c>
      <c r="AK121" s="29">
        <f t="shared" si="41"/>
        <v>0</v>
      </c>
      <c r="AL121" s="29">
        <f t="shared" si="42"/>
        <v>0</v>
      </c>
      <c r="AM121" s="29">
        <f t="shared" si="43"/>
        <v>0</v>
      </c>
      <c r="AN121" s="29">
        <f t="shared" si="44"/>
        <v>11</v>
      </c>
      <c r="AO121" s="29">
        <f t="shared" si="45"/>
        <v>0</v>
      </c>
    </row>
    <row r="122" spans="1:41" ht="28.5" customHeight="1" x14ac:dyDescent="0.25">
      <c r="A122" s="31">
        <v>118</v>
      </c>
      <c r="B122" s="36"/>
      <c r="C122" s="30" t="str">
        <f t="shared" si="25"/>
        <v/>
      </c>
      <c r="D122" s="4" t="str">
        <f>IF(LEN(PhieuBauCu!$C$3) &gt;0, IF(OR(LEN($B122)=0,LEN(D$1)=0),"",IF(OR($B122=0,$AN122&gt;PhieuBauCu!$C$20),0,IF(SUBSTITUTE(LOWER($B122),D$1,",")=LOWER($B122),1,0))),"")</f>
        <v/>
      </c>
      <c r="E122" s="4" t="str">
        <f>IF(LEN(PhieuBauCu!$C$3) &gt;0, IF(OR(LEN($B122)=0,LEN(E$1)=0),"",IF(OR($B122=0,$AN122&gt;PhieuBauCu!$C$20),0,IF(SUBSTITUTE(LOWER($B122),E$1,",")=LOWER($B122),1,0))),"")</f>
        <v/>
      </c>
      <c r="F122" s="4" t="str">
        <f>IF(LEN(PhieuBauCu!$C$3) &gt;0,  IF(OR(LEN($B122)=0,LEN(F$1)=0),"",IF(OR($B122=0,$AN122&gt;PhieuBauCu!$C$20),0,IF(SUBSTITUTE(LOWER($B122),F$1,",")=LOWER($B122),1,0))),"")</f>
        <v/>
      </c>
      <c r="G122" s="4" t="str">
        <f>IF(LEN(PhieuBauCu!$C$3) &gt;0,  IF(OR(LEN($B122)=0,LEN(G$1)=0),"",IF(OR($B122=0,$AN122&gt;PhieuBauCu!$C$20),0,IF(SUBSTITUTE(LOWER($B122),G$1,",")=LOWER($B122),1,0))),"")</f>
        <v/>
      </c>
      <c r="H122" s="4" t="str">
        <f>IF(LEN(PhieuBauCu!$C$3) &gt;0,  IF(OR(LEN($B122)=0,LEN(H$1)=0),"",IF(OR($B122=0,$AN122&gt;PhieuBauCu!$C$20),0,IF(SUBSTITUTE(LOWER($B122),H$1,",")=LOWER($B122),1,0))),"")</f>
        <v/>
      </c>
      <c r="I122" s="4" t="str">
        <f>IF(LEN(PhieuBauCu!$C$3) &gt;0,  IF(OR(LEN($B122)=0,LEN(I$1)=0),"",IF(OR($B122=0,$AN122&gt;PhieuBauCu!$C$20),0,IF(SUBSTITUTE(LOWER($B122),I$1,",")=LOWER($B122),1,0))),"")</f>
        <v/>
      </c>
      <c r="J122" s="4" t="str">
        <f>IF(LEN(PhieuBauCu!$C$3) &gt;0, IF(OR(LEN($B122)=0,LEN(J$1)=0),"",IF(OR($B122=0,$AN122&gt;PhieuBauCu!$C$20),0,IF(SUBSTITUTE(LOWER($B122),J$1,",")=LOWER($B122),1,0))),"")</f>
        <v/>
      </c>
      <c r="K122" s="4" t="str">
        <f>IF(LEN(PhieuBauCu!$C$3) &gt;0, IF(OR(LEN($B122)=0,LEN(K$1)=0),"",IF(OR($B122=0,$AN122&gt;PhieuBauCu!$C$20),0,IF(SUBSTITUTE(LOWER($B122),K$1,",")=LOWER($B122),1,0))),"")</f>
        <v/>
      </c>
      <c r="L122" s="4" t="str">
        <f>IF(LEN(PhieuBauCu!$C$3) &gt;0, IF(OR(LEN($B122)=0,LEN(L$1)=0),"",IF(OR($B122=0,$AN122&gt;PhieuBauCu!$C$20),0,IF(SUBSTITUTE(LOWER($B122),L$1,",")=LOWER($B122),1,0))),"")</f>
        <v/>
      </c>
      <c r="M122" s="4" t="str">
        <f>IF(LEN(PhieuBauCu!$C$3) &gt;0,  IF(OR(LEN($B122)=0,LEN(M$1)=0),"",IF(OR($B122=0,$AN122&gt;PhieuBauCu!$C$20),0,IF(SUBSTITUTE(LOWER($B122),M$1,",")=LOWER($B122),1,0))),"")</f>
        <v/>
      </c>
      <c r="N122" s="4" t="str">
        <f>IF(LEN(PhieuBauCu!$C$3) &gt;0,  IF(OR(LEN($B122)=0,LEN(N$1)=0),"",IF(OR($B122=0,$AN122&gt;PhieuBauCu!$C$20),0,IF(SUBSTITUTE(LOWER($B122),N$1,",")=LOWER($B122),1,0))),"")</f>
        <v/>
      </c>
      <c r="O122" s="4" t="str">
        <f>IF(LEN(PhieuBauCu!$C$3) &gt;0,  IF(OR(LEN($B122)=0,LEN(O$1)=0),"",IF(OR($B122=0,$AN122&gt;PhieuBauCu!$C$20),0,IF(SUBSTITUTE(LOWER($B122),O$1,",")=LOWER($B122),1,0))),"")</f>
        <v/>
      </c>
      <c r="P122" s="4" t="str">
        <f>IF(LEN(PhieuBauCu!$C$3) &gt;0,  IF(OR(LEN($B122)=0,LEN(P$1)=0),"",IF(OR($B122=0,$AN122&gt;PhieuBauCu!$C$20),0,IF(SUBSTITUTE(LOWER($B122),P$1,",")=LOWER($B122),1,0))),"")</f>
        <v/>
      </c>
      <c r="Q122" s="4" t="str">
        <f>IF(LEN(PhieuBauCu!$C$3) &gt;0,  IF(OR(LEN($B122)=0,LEN(Q$1)=0),"",IF(OR($B122=0,$AN122&gt;PhieuBauCu!$C$20),0,IF(SUBSTITUTE(LOWER($B122),Q$1,",")=LOWER($B122),1,0))),"")</f>
        <v/>
      </c>
      <c r="R122" s="4" t="str">
        <f>IF(LEN(PhieuBauCu!$C$3) &gt;0,  IF(OR(LEN($B122)=0,LEN(R$1)=0),"",IF(OR($B122=0,$AN122&gt;PhieuBauCu!$C$20),0,IF(SUBSTITUTE(LOWER($B122),R$1,",")=LOWER($B122),1,0))),"")</f>
        <v/>
      </c>
      <c r="S122" s="4" t="str">
        <f>IF(LEN(PhieuBauCu!$C$3) &gt;0,  IF(OR(LEN($B122)=0,LEN(S$1)=0),"",IF(OR($B122=0,$AN122&gt;PhieuBauCu!$C$20),0,IF(SUBSTITUTE(LOWER($B122),S$1,",")=LOWER($B122),1,0))),"")</f>
        <v/>
      </c>
      <c r="T122" s="4" t="str">
        <f>IF(LEN(PhieuBauCu!$C$3) &gt;0,  IF(OR(LEN($B122)=0,LEN(T$1)=0),"",IF(OR($B122=0,$AN122&gt;PhieuBauCu!$C$20),0,IF(SUBSTITUTE(LOWER($B122),T$1,",")=LOWER($B122),1,0))),"")</f>
        <v/>
      </c>
      <c r="U122" s="10">
        <f t="shared" si="26"/>
        <v>0</v>
      </c>
      <c r="V122" s="29">
        <f>IF(B122=0,0,IF(AND(LEN(B122&gt;0),U122&gt;=1, U122&lt;=PhieuBauCu!$C$20),1,0))</f>
        <v>0</v>
      </c>
      <c r="W122" s="29">
        <f t="shared" si="27"/>
        <v>1</v>
      </c>
      <c r="X122" s="29">
        <f t="shared" si="28"/>
        <v>1</v>
      </c>
      <c r="Y122" s="29">
        <f t="shared" si="29"/>
        <v>1</v>
      </c>
      <c r="Z122" s="29">
        <f t="shared" si="30"/>
        <v>1</v>
      </c>
      <c r="AA122" s="29">
        <f t="shared" si="31"/>
        <v>1</v>
      </c>
      <c r="AB122" s="29">
        <f t="shared" si="32"/>
        <v>1</v>
      </c>
      <c r="AC122" s="29">
        <f t="shared" si="33"/>
        <v>1</v>
      </c>
      <c r="AD122" s="29">
        <f t="shared" si="34"/>
        <v>1</v>
      </c>
      <c r="AE122" s="29">
        <f t="shared" si="35"/>
        <v>1</v>
      </c>
      <c r="AF122" s="29">
        <f t="shared" si="36"/>
        <v>1</v>
      </c>
      <c r="AG122" s="29">
        <f t="shared" si="37"/>
        <v>1</v>
      </c>
      <c r="AH122" s="29">
        <f t="shared" si="38"/>
        <v>0</v>
      </c>
      <c r="AI122" s="29">
        <f t="shared" si="39"/>
        <v>0</v>
      </c>
      <c r="AJ122" s="29">
        <f t="shared" si="40"/>
        <v>0</v>
      </c>
      <c r="AK122" s="29">
        <f t="shared" si="41"/>
        <v>0</v>
      </c>
      <c r="AL122" s="29">
        <f t="shared" si="42"/>
        <v>0</v>
      </c>
      <c r="AM122" s="29">
        <f t="shared" si="43"/>
        <v>0</v>
      </c>
      <c r="AN122" s="29">
        <f t="shared" si="44"/>
        <v>11</v>
      </c>
      <c r="AO122" s="29">
        <f t="shared" si="45"/>
        <v>0</v>
      </c>
    </row>
    <row r="123" spans="1:41" ht="28.5" customHeight="1" x14ac:dyDescent="0.25">
      <c r="A123" s="31">
        <v>119</v>
      </c>
      <c r="B123" s="36"/>
      <c r="C123" s="30" t="str">
        <f t="shared" si="25"/>
        <v/>
      </c>
      <c r="D123" s="4" t="str">
        <f>IF(LEN(PhieuBauCu!$C$3) &gt;0, IF(OR(LEN($B123)=0,LEN(D$1)=0),"",IF(OR($B123=0,$AN123&gt;PhieuBauCu!$C$20),0,IF(SUBSTITUTE(LOWER($B123),D$1,",")=LOWER($B123),1,0))),"")</f>
        <v/>
      </c>
      <c r="E123" s="4" t="str">
        <f>IF(LEN(PhieuBauCu!$C$3) &gt;0, IF(OR(LEN($B123)=0,LEN(E$1)=0),"",IF(OR($B123=0,$AN123&gt;PhieuBauCu!$C$20),0,IF(SUBSTITUTE(LOWER($B123),E$1,",")=LOWER($B123),1,0))),"")</f>
        <v/>
      </c>
      <c r="F123" s="4" t="str">
        <f>IF(LEN(PhieuBauCu!$C$3) &gt;0,  IF(OR(LEN($B123)=0,LEN(F$1)=0),"",IF(OR($B123=0,$AN123&gt;PhieuBauCu!$C$20),0,IF(SUBSTITUTE(LOWER($B123),F$1,",")=LOWER($B123),1,0))),"")</f>
        <v/>
      </c>
      <c r="G123" s="4" t="str">
        <f>IF(LEN(PhieuBauCu!$C$3) &gt;0,  IF(OR(LEN($B123)=0,LEN(G$1)=0),"",IF(OR($B123=0,$AN123&gt;PhieuBauCu!$C$20),0,IF(SUBSTITUTE(LOWER($B123),G$1,",")=LOWER($B123),1,0))),"")</f>
        <v/>
      </c>
      <c r="H123" s="4" t="str">
        <f>IF(LEN(PhieuBauCu!$C$3) &gt;0,  IF(OR(LEN($B123)=0,LEN(H$1)=0),"",IF(OR($B123=0,$AN123&gt;PhieuBauCu!$C$20),0,IF(SUBSTITUTE(LOWER($B123),H$1,",")=LOWER($B123),1,0))),"")</f>
        <v/>
      </c>
      <c r="I123" s="4" t="str">
        <f>IF(LEN(PhieuBauCu!$C$3) &gt;0,  IF(OR(LEN($B123)=0,LEN(I$1)=0),"",IF(OR($B123=0,$AN123&gt;PhieuBauCu!$C$20),0,IF(SUBSTITUTE(LOWER($B123),I$1,",")=LOWER($B123),1,0))),"")</f>
        <v/>
      </c>
      <c r="J123" s="4" t="str">
        <f>IF(LEN(PhieuBauCu!$C$3) &gt;0, IF(OR(LEN($B123)=0,LEN(J$1)=0),"",IF(OR($B123=0,$AN123&gt;PhieuBauCu!$C$20),0,IF(SUBSTITUTE(LOWER($B123),J$1,",")=LOWER($B123),1,0))),"")</f>
        <v/>
      </c>
      <c r="K123" s="4" t="str">
        <f>IF(LEN(PhieuBauCu!$C$3) &gt;0, IF(OR(LEN($B123)=0,LEN(K$1)=0),"",IF(OR($B123=0,$AN123&gt;PhieuBauCu!$C$20),0,IF(SUBSTITUTE(LOWER($B123),K$1,",")=LOWER($B123),1,0))),"")</f>
        <v/>
      </c>
      <c r="L123" s="4" t="str">
        <f>IF(LEN(PhieuBauCu!$C$3) &gt;0, IF(OR(LEN($B123)=0,LEN(L$1)=0),"",IF(OR($B123=0,$AN123&gt;PhieuBauCu!$C$20),0,IF(SUBSTITUTE(LOWER($B123),L$1,",")=LOWER($B123),1,0))),"")</f>
        <v/>
      </c>
      <c r="M123" s="4" t="str">
        <f>IF(LEN(PhieuBauCu!$C$3) &gt;0,  IF(OR(LEN($B123)=0,LEN(M$1)=0),"",IF(OR($B123=0,$AN123&gt;PhieuBauCu!$C$20),0,IF(SUBSTITUTE(LOWER($B123),M$1,",")=LOWER($B123),1,0))),"")</f>
        <v/>
      </c>
      <c r="N123" s="4" t="str">
        <f>IF(LEN(PhieuBauCu!$C$3) &gt;0,  IF(OR(LEN($B123)=0,LEN(N$1)=0),"",IF(OR($B123=0,$AN123&gt;PhieuBauCu!$C$20),0,IF(SUBSTITUTE(LOWER($B123),N$1,",")=LOWER($B123),1,0))),"")</f>
        <v/>
      </c>
      <c r="O123" s="4" t="str">
        <f>IF(LEN(PhieuBauCu!$C$3) &gt;0,  IF(OR(LEN($B123)=0,LEN(O$1)=0),"",IF(OR($B123=0,$AN123&gt;PhieuBauCu!$C$20),0,IF(SUBSTITUTE(LOWER($B123),O$1,",")=LOWER($B123),1,0))),"")</f>
        <v/>
      </c>
      <c r="P123" s="4" t="str">
        <f>IF(LEN(PhieuBauCu!$C$3) &gt;0,  IF(OR(LEN($B123)=0,LEN(P$1)=0),"",IF(OR($B123=0,$AN123&gt;PhieuBauCu!$C$20),0,IF(SUBSTITUTE(LOWER($B123),P$1,",")=LOWER($B123),1,0))),"")</f>
        <v/>
      </c>
      <c r="Q123" s="4" t="str">
        <f>IF(LEN(PhieuBauCu!$C$3) &gt;0,  IF(OR(LEN($B123)=0,LEN(Q$1)=0),"",IF(OR($B123=0,$AN123&gt;PhieuBauCu!$C$20),0,IF(SUBSTITUTE(LOWER($B123),Q$1,",")=LOWER($B123),1,0))),"")</f>
        <v/>
      </c>
      <c r="R123" s="4" t="str">
        <f>IF(LEN(PhieuBauCu!$C$3) &gt;0,  IF(OR(LEN($B123)=0,LEN(R$1)=0),"",IF(OR($B123=0,$AN123&gt;PhieuBauCu!$C$20),0,IF(SUBSTITUTE(LOWER($B123),R$1,",")=LOWER($B123),1,0))),"")</f>
        <v/>
      </c>
      <c r="S123" s="4" t="str">
        <f>IF(LEN(PhieuBauCu!$C$3) &gt;0,  IF(OR(LEN($B123)=0,LEN(S$1)=0),"",IF(OR($B123=0,$AN123&gt;PhieuBauCu!$C$20),0,IF(SUBSTITUTE(LOWER($B123),S$1,",")=LOWER($B123),1,0))),"")</f>
        <v/>
      </c>
      <c r="T123" s="4" t="str">
        <f>IF(LEN(PhieuBauCu!$C$3) &gt;0,  IF(OR(LEN($B123)=0,LEN(T$1)=0),"",IF(OR($B123=0,$AN123&gt;PhieuBauCu!$C$20),0,IF(SUBSTITUTE(LOWER($B123),T$1,",")=LOWER($B123),1,0))),"")</f>
        <v/>
      </c>
      <c r="U123" s="10">
        <f t="shared" si="26"/>
        <v>0</v>
      </c>
      <c r="V123" s="29">
        <f>IF(B123=0,0,IF(AND(LEN(B123&gt;0),U123&gt;=1, U123&lt;=PhieuBauCu!$C$20),1,0))</f>
        <v>0</v>
      </c>
      <c r="W123" s="29">
        <f t="shared" si="27"/>
        <v>1</v>
      </c>
      <c r="X123" s="29">
        <f t="shared" si="28"/>
        <v>1</v>
      </c>
      <c r="Y123" s="29">
        <f t="shared" si="29"/>
        <v>1</v>
      </c>
      <c r="Z123" s="29">
        <f t="shared" si="30"/>
        <v>1</v>
      </c>
      <c r="AA123" s="29">
        <f t="shared" si="31"/>
        <v>1</v>
      </c>
      <c r="AB123" s="29">
        <f t="shared" si="32"/>
        <v>1</v>
      </c>
      <c r="AC123" s="29">
        <f t="shared" si="33"/>
        <v>1</v>
      </c>
      <c r="AD123" s="29">
        <f t="shared" si="34"/>
        <v>1</v>
      </c>
      <c r="AE123" s="29">
        <f t="shared" si="35"/>
        <v>1</v>
      </c>
      <c r="AF123" s="29">
        <f t="shared" si="36"/>
        <v>1</v>
      </c>
      <c r="AG123" s="29">
        <f t="shared" si="37"/>
        <v>1</v>
      </c>
      <c r="AH123" s="29">
        <f t="shared" si="38"/>
        <v>0</v>
      </c>
      <c r="AI123" s="29">
        <f t="shared" si="39"/>
        <v>0</v>
      </c>
      <c r="AJ123" s="29">
        <f t="shared" si="40"/>
        <v>0</v>
      </c>
      <c r="AK123" s="29">
        <f t="shared" si="41"/>
        <v>0</v>
      </c>
      <c r="AL123" s="29">
        <f t="shared" si="42"/>
        <v>0</v>
      </c>
      <c r="AM123" s="29">
        <f t="shared" si="43"/>
        <v>0</v>
      </c>
      <c r="AN123" s="29">
        <f t="shared" si="44"/>
        <v>11</v>
      </c>
      <c r="AO123" s="29">
        <f t="shared" si="45"/>
        <v>0</v>
      </c>
    </row>
    <row r="124" spans="1:41" ht="28.5" customHeight="1" x14ac:dyDescent="0.25">
      <c r="A124" s="31">
        <v>120</v>
      </c>
      <c r="B124" s="36"/>
      <c r="C124" s="30" t="str">
        <f t="shared" si="25"/>
        <v/>
      </c>
      <c r="D124" s="4" t="str">
        <f>IF(LEN(PhieuBauCu!$C$3) &gt;0, IF(OR(LEN($B124)=0,LEN(D$1)=0),"",IF(OR($B124=0,$AN124&gt;PhieuBauCu!$C$20),0,IF(SUBSTITUTE(LOWER($B124),D$1,",")=LOWER($B124),1,0))),"")</f>
        <v/>
      </c>
      <c r="E124" s="4" t="str">
        <f>IF(LEN(PhieuBauCu!$C$3) &gt;0, IF(OR(LEN($B124)=0,LEN(E$1)=0),"",IF(OR($B124=0,$AN124&gt;PhieuBauCu!$C$20),0,IF(SUBSTITUTE(LOWER($B124),E$1,",")=LOWER($B124),1,0))),"")</f>
        <v/>
      </c>
      <c r="F124" s="4" t="str">
        <f>IF(LEN(PhieuBauCu!$C$3) &gt;0,  IF(OR(LEN($B124)=0,LEN(F$1)=0),"",IF(OR($B124=0,$AN124&gt;PhieuBauCu!$C$20),0,IF(SUBSTITUTE(LOWER($B124),F$1,",")=LOWER($B124),1,0))),"")</f>
        <v/>
      </c>
      <c r="G124" s="4" t="str">
        <f>IF(LEN(PhieuBauCu!$C$3) &gt;0,  IF(OR(LEN($B124)=0,LEN(G$1)=0),"",IF(OR($B124=0,$AN124&gt;PhieuBauCu!$C$20),0,IF(SUBSTITUTE(LOWER($B124),G$1,",")=LOWER($B124),1,0))),"")</f>
        <v/>
      </c>
      <c r="H124" s="4" t="str">
        <f>IF(LEN(PhieuBauCu!$C$3) &gt;0,  IF(OR(LEN($B124)=0,LEN(H$1)=0),"",IF(OR($B124=0,$AN124&gt;PhieuBauCu!$C$20),0,IF(SUBSTITUTE(LOWER($B124),H$1,",")=LOWER($B124),1,0))),"")</f>
        <v/>
      </c>
      <c r="I124" s="4" t="str">
        <f>IF(LEN(PhieuBauCu!$C$3) &gt;0,  IF(OR(LEN($B124)=0,LEN(I$1)=0),"",IF(OR($B124=0,$AN124&gt;PhieuBauCu!$C$20),0,IF(SUBSTITUTE(LOWER($B124),I$1,",")=LOWER($B124),1,0))),"")</f>
        <v/>
      </c>
      <c r="J124" s="4" t="str">
        <f>IF(LEN(PhieuBauCu!$C$3) &gt;0, IF(OR(LEN($B124)=0,LEN(J$1)=0),"",IF(OR($B124=0,$AN124&gt;PhieuBauCu!$C$20),0,IF(SUBSTITUTE(LOWER($B124),J$1,",")=LOWER($B124),1,0))),"")</f>
        <v/>
      </c>
      <c r="K124" s="4" t="str">
        <f>IF(LEN(PhieuBauCu!$C$3) &gt;0, IF(OR(LEN($B124)=0,LEN(K$1)=0),"",IF(OR($B124=0,$AN124&gt;PhieuBauCu!$C$20),0,IF(SUBSTITUTE(LOWER($B124),K$1,",")=LOWER($B124),1,0))),"")</f>
        <v/>
      </c>
      <c r="L124" s="4" t="str">
        <f>IF(LEN(PhieuBauCu!$C$3) &gt;0, IF(OR(LEN($B124)=0,LEN(L$1)=0),"",IF(OR($B124=0,$AN124&gt;PhieuBauCu!$C$20),0,IF(SUBSTITUTE(LOWER($B124),L$1,",")=LOWER($B124),1,0))),"")</f>
        <v/>
      </c>
      <c r="M124" s="4" t="str">
        <f>IF(LEN(PhieuBauCu!$C$3) &gt;0,  IF(OR(LEN($B124)=0,LEN(M$1)=0),"",IF(OR($B124=0,$AN124&gt;PhieuBauCu!$C$20),0,IF(SUBSTITUTE(LOWER($B124),M$1,",")=LOWER($B124),1,0))),"")</f>
        <v/>
      </c>
      <c r="N124" s="4" t="str">
        <f>IF(LEN(PhieuBauCu!$C$3) &gt;0,  IF(OR(LEN($B124)=0,LEN(N$1)=0),"",IF(OR($B124=0,$AN124&gt;PhieuBauCu!$C$20),0,IF(SUBSTITUTE(LOWER($B124),N$1,",")=LOWER($B124),1,0))),"")</f>
        <v/>
      </c>
      <c r="O124" s="4" t="str">
        <f>IF(LEN(PhieuBauCu!$C$3) &gt;0,  IF(OR(LEN($B124)=0,LEN(O$1)=0),"",IF(OR($B124=0,$AN124&gt;PhieuBauCu!$C$20),0,IF(SUBSTITUTE(LOWER($B124),O$1,",")=LOWER($B124),1,0))),"")</f>
        <v/>
      </c>
      <c r="P124" s="4" t="str">
        <f>IF(LEN(PhieuBauCu!$C$3) &gt;0,  IF(OR(LEN($B124)=0,LEN(P$1)=0),"",IF(OR($B124=0,$AN124&gt;PhieuBauCu!$C$20),0,IF(SUBSTITUTE(LOWER($B124),P$1,",")=LOWER($B124),1,0))),"")</f>
        <v/>
      </c>
      <c r="Q124" s="4" t="str">
        <f>IF(LEN(PhieuBauCu!$C$3) &gt;0,  IF(OR(LEN($B124)=0,LEN(Q$1)=0),"",IF(OR($B124=0,$AN124&gt;PhieuBauCu!$C$20),0,IF(SUBSTITUTE(LOWER($B124),Q$1,",")=LOWER($B124),1,0))),"")</f>
        <v/>
      </c>
      <c r="R124" s="4" t="str">
        <f>IF(LEN(PhieuBauCu!$C$3) &gt;0,  IF(OR(LEN($B124)=0,LEN(R$1)=0),"",IF(OR($B124=0,$AN124&gt;PhieuBauCu!$C$20),0,IF(SUBSTITUTE(LOWER($B124),R$1,",")=LOWER($B124),1,0))),"")</f>
        <v/>
      </c>
      <c r="S124" s="4" t="str">
        <f>IF(LEN(PhieuBauCu!$C$3) &gt;0,  IF(OR(LEN($B124)=0,LEN(S$1)=0),"",IF(OR($B124=0,$AN124&gt;PhieuBauCu!$C$20),0,IF(SUBSTITUTE(LOWER($B124),S$1,",")=LOWER($B124),1,0))),"")</f>
        <v/>
      </c>
      <c r="T124" s="4" t="str">
        <f>IF(LEN(PhieuBauCu!$C$3) &gt;0,  IF(OR(LEN($B124)=0,LEN(T$1)=0),"",IF(OR($B124=0,$AN124&gt;PhieuBauCu!$C$20),0,IF(SUBSTITUTE(LOWER($B124),T$1,",")=LOWER($B124),1,0))),"")</f>
        <v/>
      </c>
      <c r="U124" s="10">
        <f t="shared" si="26"/>
        <v>0</v>
      </c>
      <c r="V124" s="29">
        <f>IF(B124=0,0,IF(AND(LEN(B124&gt;0),U124&gt;=1, U124&lt;=PhieuBauCu!$C$20),1,0))</f>
        <v>0</v>
      </c>
      <c r="W124" s="29">
        <f t="shared" si="27"/>
        <v>1</v>
      </c>
      <c r="X124" s="29">
        <f t="shared" si="28"/>
        <v>1</v>
      </c>
      <c r="Y124" s="29">
        <f t="shared" si="29"/>
        <v>1</v>
      </c>
      <c r="Z124" s="29">
        <f t="shared" si="30"/>
        <v>1</v>
      </c>
      <c r="AA124" s="29">
        <f t="shared" si="31"/>
        <v>1</v>
      </c>
      <c r="AB124" s="29">
        <f t="shared" si="32"/>
        <v>1</v>
      </c>
      <c r="AC124" s="29">
        <f t="shared" si="33"/>
        <v>1</v>
      </c>
      <c r="AD124" s="29">
        <f t="shared" si="34"/>
        <v>1</v>
      </c>
      <c r="AE124" s="29">
        <f t="shared" si="35"/>
        <v>1</v>
      </c>
      <c r="AF124" s="29">
        <f t="shared" si="36"/>
        <v>1</v>
      </c>
      <c r="AG124" s="29">
        <f t="shared" si="37"/>
        <v>1</v>
      </c>
      <c r="AH124" s="29">
        <f t="shared" si="38"/>
        <v>0</v>
      </c>
      <c r="AI124" s="29">
        <f t="shared" si="39"/>
        <v>0</v>
      </c>
      <c r="AJ124" s="29">
        <f t="shared" si="40"/>
        <v>0</v>
      </c>
      <c r="AK124" s="29">
        <f t="shared" si="41"/>
        <v>0</v>
      </c>
      <c r="AL124" s="29">
        <f t="shared" si="42"/>
        <v>0</v>
      </c>
      <c r="AM124" s="29">
        <f t="shared" si="43"/>
        <v>0</v>
      </c>
      <c r="AN124" s="29">
        <f t="shared" si="44"/>
        <v>11</v>
      </c>
      <c r="AO124" s="29">
        <f t="shared" si="45"/>
        <v>0</v>
      </c>
    </row>
    <row r="125" spans="1:41" ht="28.5" customHeight="1" x14ac:dyDescent="0.25">
      <c r="A125" s="31">
        <v>121</v>
      </c>
      <c r="B125" s="36"/>
      <c r="C125" s="30" t="str">
        <f t="shared" si="25"/>
        <v/>
      </c>
      <c r="D125" s="4" t="str">
        <f>IF(LEN(PhieuBauCu!$C$3) &gt;0, IF(OR(LEN($B125)=0,LEN(D$1)=0),"",IF(OR($B125=0,$AN125&gt;PhieuBauCu!$C$20),0,IF(SUBSTITUTE(LOWER($B125),D$1,",")=LOWER($B125),1,0))),"")</f>
        <v/>
      </c>
      <c r="E125" s="4" t="str">
        <f>IF(LEN(PhieuBauCu!$C$3) &gt;0, IF(OR(LEN($B125)=0,LEN(E$1)=0),"",IF(OR($B125=0,$AN125&gt;PhieuBauCu!$C$20),0,IF(SUBSTITUTE(LOWER($B125),E$1,",")=LOWER($B125),1,0))),"")</f>
        <v/>
      </c>
      <c r="F125" s="4" t="str">
        <f>IF(LEN(PhieuBauCu!$C$3) &gt;0,  IF(OR(LEN($B125)=0,LEN(F$1)=0),"",IF(OR($B125=0,$AN125&gt;PhieuBauCu!$C$20),0,IF(SUBSTITUTE(LOWER($B125),F$1,",")=LOWER($B125),1,0))),"")</f>
        <v/>
      </c>
      <c r="G125" s="4" t="str">
        <f>IF(LEN(PhieuBauCu!$C$3) &gt;0,  IF(OR(LEN($B125)=0,LEN(G$1)=0),"",IF(OR($B125=0,$AN125&gt;PhieuBauCu!$C$20),0,IF(SUBSTITUTE(LOWER($B125),G$1,",")=LOWER($B125),1,0))),"")</f>
        <v/>
      </c>
      <c r="H125" s="4" t="str">
        <f>IF(LEN(PhieuBauCu!$C$3) &gt;0,  IF(OR(LEN($B125)=0,LEN(H$1)=0),"",IF(OR($B125=0,$AN125&gt;PhieuBauCu!$C$20),0,IF(SUBSTITUTE(LOWER($B125),H$1,",")=LOWER($B125),1,0))),"")</f>
        <v/>
      </c>
      <c r="I125" s="4" t="str">
        <f>IF(LEN(PhieuBauCu!$C$3) &gt;0,  IF(OR(LEN($B125)=0,LEN(I$1)=0),"",IF(OR($B125=0,$AN125&gt;PhieuBauCu!$C$20),0,IF(SUBSTITUTE(LOWER($B125),I$1,",")=LOWER($B125),1,0))),"")</f>
        <v/>
      </c>
      <c r="J125" s="4" t="str">
        <f>IF(LEN(PhieuBauCu!$C$3) &gt;0, IF(OR(LEN($B125)=0,LEN(J$1)=0),"",IF(OR($B125=0,$AN125&gt;PhieuBauCu!$C$20),0,IF(SUBSTITUTE(LOWER($B125),J$1,",")=LOWER($B125),1,0))),"")</f>
        <v/>
      </c>
      <c r="K125" s="4" t="str">
        <f>IF(LEN(PhieuBauCu!$C$3) &gt;0, IF(OR(LEN($B125)=0,LEN(K$1)=0),"",IF(OR($B125=0,$AN125&gt;PhieuBauCu!$C$20),0,IF(SUBSTITUTE(LOWER($B125),K$1,",")=LOWER($B125),1,0))),"")</f>
        <v/>
      </c>
      <c r="L125" s="4" t="str">
        <f>IF(LEN(PhieuBauCu!$C$3) &gt;0, IF(OR(LEN($B125)=0,LEN(L$1)=0),"",IF(OR($B125=0,$AN125&gt;PhieuBauCu!$C$20),0,IF(SUBSTITUTE(LOWER($B125),L$1,",")=LOWER($B125),1,0))),"")</f>
        <v/>
      </c>
      <c r="M125" s="4" t="str">
        <f>IF(LEN(PhieuBauCu!$C$3) &gt;0,  IF(OR(LEN($B125)=0,LEN(M$1)=0),"",IF(OR($B125=0,$AN125&gt;PhieuBauCu!$C$20),0,IF(SUBSTITUTE(LOWER($B125),M$1,",")=LOWER($B125),1,0))),"")</f>
        <v/>
      </c>
      <c r="N125" s="4" t="str">
        <f>IF(LEN(PhieuBauCu!$C$3) &gt;0,  IF(OR(LEN($B125)=0,LEN(N$1)=0),"",IF(OR($B125=0,$AN125&gt;PhieuBauCu!$C$20),0,IF(SUBSTITUTE(LOWER($B125),N$1,",")=LOWER($B125),1,0))),"")</f>
        <v/>
      </c>
      <c r="O125" s="4" t="str">
        <f>IF(LEN(PhieuBauCu!$C$3) &gt;0,  IF(OR(LEN($B125)=0,LEN(O$1)=0),"",IF(OR($B125=0,$AN125&gt;PhieuBauCu!$C$20),0,IF(SUBSTITUTE(LOWER($B125),O$1,",")=LOWER($B125),1,0))),"")</f>
        <v/>
      </c>
      <c r="P125" s="4" t="str">
        <f>IF(LEN(PhieuBauCu!$C$3) &gt;0,  IF(OR(LEN($B125)=0,LEN(P$1)=0),"",IF(OR($B125=0,$AN125&gt;PhieuBauCu!$C$20),0,IF(SUBSTITUTE(LOWER($B125),P$1,",")=LOWER($B125),1,0))),"")</f>
        <v/>
      </c>
      <c r="Q125" s="4" t="str">
        <f>IF(LEN(PhieuBauCu!$C$3) &gt;0,  IF(OR(LEN($B125)=0,LEN(Q$1)=0),"",IF(OR($B125=0,$AN125&gt;PhieuBauCu!$C$20),0,IF(SUBSTITUTE(LOWER($B125),Q$1,",")=LOWER($B125),1,0))),"")</f>
        <v/>
      </c>
      <c r="R125" s="4" t="str">
        <f>IF(LEN(PhieuBauCu!$C$3) &gt;0,  IF(OR(LEN($B125)=0,LEN(R$1)=0),"",IF(OR($B125=0,$AN125&gt;PhieuBauCu!$C$20),0,IF(SUBSTITUTE(LOWER($B125),R$1,",")=LOWER($B125),1,0))),"")</f>
        <v/>
      </c>
      <c r="S125" s="4" t="str">
        <f>IF(LEN(PhieuBauCu!$C$3) &gt;0,  IF(OR(LEN($B125)=0,LEN(S$1)=0),"",IF(OR($B125=0,$AN125&gt;PhieuBauCu!$C$20),0,IF(SUBSTITUTE(LOWER($B125),S$1,",")=LOWER($B125),1,0))),"")</f>
        <v/>
      </c>
      <c r="T125" s="4" t="str">
        <f>IF(LEN(PhieuBauCu!$C$3) &gt;0,  IF(OR(LEN($B125)=0,LEN(T$1)=0),"",IF(OR($B125=0,$AN125&gt;PhieuBauCu!$C$20),0,IF(SUBSTITUTE(LOWER($B125),T$1,",")=LOWER($B125),1,0))),"")</f>
        <v/>
      </c>
      <c r="U125" s="10">
        <f t="shared" si="26"/>
        <v>0</v>
      </c>
      <c r="V125" s="29">
        <f>IF(B125=0,0,IF(AND(LEN(B125&gt;0),U125&gt;=1, U125&lt;=PhieuBauCu!$C$20),1,0))</f>
        <v>0</v>
      </c>
      <c r="W125" s="29">
        <f t="shared" si="27"/>
        <v>1</v>
      </c>
      <c r="X125" s="29">
        <f t="shared" si="28"/>
        <v>1</v>
      </c>
      <c r="Y125" s="29">
        <f t="shared" si="29"/>
        <v>1</v>
      </c>
      <c r="Z125" s="29">
        <f t="shared" si="30"/>
        <v>1</v>
      </c>
      <c r="AA125" s="29">
        <f t="shared" si="31"/>
        <v>1</v>
      </c>
      <c r="AB125" s="29">
        <f t="shared" si="32"/>
        <v>1</v>
      </c>
      <c r="AC125" s="29">
        <f t="shared" si="33"/>
        <v>1</v>
      </c>
      <c r="AD125" s="29">
        <f t="shared" si="34"/>
        <v>1</v>
      </c>
      <c r="AE125" s="29">
        <f t="shared" si="35"/>
        <v>1</v>
      </c>
      <c r="AF125" s="29">
        <f t="shared" si="36"/>
        <v>1</v>
      </c>
      <c r="AG125" s="29">
        <f t="shared" si="37"/>
        <v>1</v>
      </c>
      <c r="AH125" s="29">
        <f t="shared" si="38"/>
        <v>0</v>
      </c>
      <c r="AI125" s="29">
        <f t="shared" si="39"/>
        <v>0</v>
      </c>
      <c r="AJ125" s="29">
        <f t="shared" si="40"/>
        <v>0</v>
      </c>
      <c r="AK125" s="29">
        <f t="shared" si="41"/>
        <v>0</v>
      </c>
      <c r="AL125" s="29">
        <f t="shared" si="42"/>
        <v>0</v>
      </c>
      <c r="AM125" s="29">
        <f t="shared" si="43"/>
        <v>0</v>
      </c>
      <c r="AN125" s="29">
        <f t="shared" si="44"/>
        <v>11</v>
      </c>
      <c r="AO125" s="29">
        <f t="shared" si="45"/>
        <v>0</v>
      </c>
    </row>
    <row r="126" spans="1:41" ht="28.5" customHeight="1" x14ac:dyDescent="0.25">
      <c r="A126" s="31">
        <v>122</v>
      </c>
      <c r="B126" s="36"/>
      <c r="C126" s="30" t="str">
        <f t="shared" si="25"/>
        <v/>
      </c>
      <c r="D126" s="4" t="str">
        <f>IF(LEN(PhieuBauCu!$C$3) &gt;0, IF(OR(LEN($B126)=0,LEN(D$1)=0),"",IF(OR($B126=0,$AN126&gt;PhieuBauCu!$C$20),0,IF(SUBSTITUTE(LOWER($B126),D$1,",")=LOWER($B126),1,0))),"")</f>
        <v/>
      </c>
      <c r="E126" s="4" t="str">
        <f>IF(LEN(PhieuBauCu!$C$3) &gt;0, IF(OR(LEN($B126)=0,LEN(E$1)=0),"",IF(OR($B126=0,$AN126&gt;PhieuBauCu!$C$20),0,IF(SUBSTITUTE(LOWER($B126),E$1,",")=LOWER($B126),1,0))),"")</f>
        <v/>
      </c>
      <c r="F126" s="4" t="str">
        <f>IF(LEN(PhieuBauCu!$C$3) &gt;0,  IF(OR(LEN($B126)=0,LEN(F$1)=0),"",IF(OR($B126=0,$AN126&gt;PhieuBauCu!$C$20),0,IF(SUBSTITUTE(LOWER($B126),F$1,",")=LOWER($B126),1,0))),"")</f>
        <v/>
      </c>
      <c r="G126" s="4" t="str">
        <f>IF(LEN(PhieuBauCu!$C$3) &gt;0,  IF(OR(LEN($B126)=0,LEN(G$1)=0),"",IF(OR($B126=0,$AN126&gt;PhieuBauCu!$C$20),0,IF(SUBSTITUTE(LOWER($B126),G$1,",")=LOWER($B126),1,0))),"")</f>
        <v/>
      </c>
      <c r="H126" s="4" t="str">
        <f>IF(LEN(PhieuBauCu!$C$3) &gt;0,  IF(OR(LEN($B126)=0,LEN(H$1)=0),"",IF(OR($B126=0,$AN126&gt;PhieuBauCu!$C$20),0,IF(SUBSTITUTE(LOWER($B126),H$1,",")=LOWER($B126),1,0))),"")</f>
        <v/>
      </c>
      <c r="I126" s="4" t="str">
        <f>IF(LEN(PhieuBauCu!$C$3) &gt;0,  IF(OR(LEN($B126)=0,LEN(I$1)=0),"",IF(OR($B126=0,$AN126&gt;PhieuBauCu!$C$20),0,IF(SUBSTITUTE(LOWER($B126),I$1,",")=LOWER($B126),1,0))),"")</f>
        <v/>
      </c>
      <c r="J126" s="4" t="str">
        <f>IF(LEN(PhieuBauCu!$C$3) &gt;0, IF(OR(LEN($B126)=0,LEN(J$1)=0),"",IF(OR($B126=0,$AN126&gt;PhieuBauCu!$C$20),0,IF(SUBSTITUTE(LOWER($B126),J$1,",")=LOWER($B126),1,0))),"")</f>
        <v/>
      </c>
      <c r="K126" s="4" t="str">
        <f>IF(LEN(PhieuBauCu!$C$3) &gt;0, IF(OR(LEN($B126)=0,LEN(K$1)=0),"",IF(OR($B126=0,$AN126&gt;PhieuBauCu!$C$20),0,IF(SUBSTITUTE(LOWER($B126),K$1,",")=LOWER($B126),1,0))),"")</f>
        <v/>
      </c>
      <c r="L126" s="4" t="str">
        <f>IF(LEN(PhieuBauCu!$C$3) &gt;0, IF(OR(LEN($B126)=0,LEN(L$1)=0),"",IF(OR($B126=0,$AN126&gt;PhieuBauCu!$C$20),0,IF(SUBSTITUTE(LOWER($B126),L$1,",")=LOWER($B126),1,0))),"")</f>
        <v/>
      </c>
      <c r="M126" s="4" t="str">
        <f>IF(LEN(PhieuBauCu!$C$3) &gt;0,  IF(OR(LEN($B126)=0,LEN(M$1)=0),"",IF(OR($B126=0,$AN126&gt;PhieuBauCu!$C$20),0,IF(SUBSTITUTE(LOWER($B126),M$1,",")=LOWER($B126),1,0))),"")</f>
        <v/>
      </c>
      <c r="N126" s="4" t="str">
        <f>IF(LEN(PhieuBauCu!$C$3) &gt;0,  IF(OR(LEN($B126)=0,LEN(N$1)=0),"",IF(OR($B126=0,$AN126&gt;PhieuBauCu!$C$20),0,IF(SUBSTITUTE(LOWER($B126),N$1,",")=LOWER($B126),1,0))),"")</f>
        <v/>
      </c>
      <c r="O126" s="4" t="str">
        <f>IF(LEN(PhieuBauCu!$C$3) &gt;0,  IF(OR(LEN($B126)=0,LEN(O$1)=0),"",IF(OR($B126=0,$AN126&gt;PhieuBauCu!$C$20),0,IF(SUBSTITUTE(LOWER($B126),O$1,",")=LOWER($B126),1,0))),"")</f>
        <v/>
      </c>
      <c r="P126" s="4" t="str">
        <f>IF(LEN(PhieuBauCu!$C$3) &gt;0,  IF(OR(LEN($B126)=0,LEN(P$1)=0),"",IF(OR($B126=0,$AN126&gt;PhieuBauCu!$C$20),0,IF(SUBSTITUTE(LOWER($B126),P$1,",")=LOWER($B126),1,0))),"")</f>
        <v/>
      </c>
      <c r="Q126" s="4" t="str">
        <f>IF(LEN(PhieuBauCu!$C$3) &gt;0,  IF(OR(LEN($B126)=0,LEN(Q$1)=0),"",IF(OR($B126=0,$AN126&gt;PhieuBauCu!$C$20),0,IF(SUBSTITUTE(LOWER($B126),Q$1,",")=LOWER($B126),1,0))),"")</f>
        <v/>
      </c>
      <c r="R126" s="4" t="str">
        <f>IF(LEN(PhieuBauCu!$C$3) &gt;0,  IF(OR(LEN($B126)=0,LEN(R$1)=0),"",IF(OR($B126=0,$AN126&gt;PhieuBauCu!$C$20),0,IF(SUBSTITUTE(LOWER($B126),R$1,",")=LOWER($B126),1,0))),"")</f>
        <v/>
      </c>
      <c r="S126" s="4" t="str">
        <f>IF(LEN(PhieuBauCu!$C$3) &gt;0,  IF(OR(LEN($B126)=0,LEN(S$1)=0),"",IF(OR($B126=0,$AN126&gt;PhieuBauCu!$C$20),0,IF(SUBSTITUTE(LOWER($B126),S$1,",")=LOWER($B126),1,0))),"")</f>
        <v/>
      </c>
      <c r="T126" s="4" t="str">
        <f>IF(LEN(PhieuBauCu!$C$3) &gt;0,  IF(OR(LEN($B126)=0,LEN(T$1)=0),"",IF(OR($B126=0,$AN126&gt;PhieuBauCu!$C$20),0,IF(SUBSTITUTE(LOWER($B126),T$1,",")=LOWER($B126),1,0))),"")</f>
        <v/>
      </c>
      <c r="U126" s="10">
        <f t="shared" si="26"/>
        <v>0</v>
      </c>
      <c r="V126" s="29">
        <f>IF(B126=0,0,IF(AND(LEN(B126&gt;0),U126&gt;=1, U126&lt;=PhieuBauCu!$C$20),1,0))</f>
        <v>0</v>
      </c>
      <c r="W126" s="29">
        <f t="shared" si="27"/>
        <v>1</v>
      </c>
      <c r="X126" s="29">
        <f t="shared" si="28"/>
        <v>1</v>
      </c>
      <c r="Y126" s="29">
        <f t="shared" si="29"/>
        <v>1</v>
      </c>
      <c r="Z126" s="29">
        <f t="shared" si="30"/>
        <v>1</v>
      </c>
      <c r="AA126" s="29">
        <f t="shared" si="31"/>
        <v>1</v>
      </c>
      <c r="AB126" s="29">
        <f t="shared" si="32"/>
        <v>1</v>
      </c>
      <c r="AC126" s="29">
        <f t="shared" si="33"/>
        <v>1</v>
      </c>
      <c r="AD126" s="29">
        <f t="shared" si="34"/>
        <v>1</v>
      </c>
      <c r="AE126" s="29">
        <f t="shared" si="35"/>
        <v>1</v>
      </c>
      <c r="AF126" s="29">
        <f t="shared" si="36"/>
        <v>1</v>
      </c>
      <c r="AG126" s="29">
        <f t="shared" si="37"/>
        <v>1</v>
      </c>
      <c r="AH126" s="29">
        <f t="shared" si="38"/>
        <v>0</v>
      </c>
      <c r="AI126" s="29">
        <f t="shared" si="39"/>
        <v>0</v>
      </c>
      <c r="AJ126" s="29">
        <f t="shared" si="40"/>
        <v>0</v>
      </c>
      <c r="AK126" s="29">
        <f t="shared" si="41"/>
        <v>0</v>
      </c>
      <c r="AL126" s="29">
        <f t="shared" si="42"/>
        <v>0</v>
      </c>
      <c r="AM126" s="29">
        <f t="shared" si="43"/>
        <v>0</v>
      </c>
      <c r="AN126" s="29">
        <f t="shared" si="44"/>
        <v>11</v>
      </c>
      <c r="AO126" s="29">
        <f t="shared" si="45"/>
        <v>0</v>
      </c>
    </row>
    <row r="127" spans="1:41" ht="28.5" customHeight="1" x14ac:dyDescent="0.25">
      <c r="A127" s="31">
        <v>123</v>
      </c>
      <c r="B127" s="36"/>
      <c r="C127" s="30" t="str">
        <f t="shared" si="25"/>
        <v/>
      </c>
      <c r="D127" s="4" t="str">
        <f>IF(LEN(PhieuBauCu!$C$3) &gt;0, IF(OR(LEN($B127)=0,LEN(D$1)=0),"",IF(OR($B127=0,$AN127&gt;PhieuBauCu!$C$20),0,IF(SUBSTITUTE(LOWER($B127),D$1,",")=LOWER($B127),1,0))),"")</f>
        <v/>
      </c>
      <c r="E127" s="4" t="str">
        <f>IF(LEN(PhieuBauCu!$C$3) &gt;0, IF(OR(LEN($B127)=0,LEN(E$1)=0),"",IF(OR($B127=0,$AN127&gt;PhieuBauCu!$C$20),0,IF(SUBSTITUTE(LOWER($B127),E$1,",")=LOWER($B127),1,0))),"")</f>
        <v/>
      </c>
      <c r="F127" s="4" t="str">
        <f>IF(LEN(PhieuBauCu!$C$3) &gt;0,  IF(OR(LEN($B127)=0,LEN(F$1)=0),"",IF(OR($B127=0,$AN127&gt;PhieuBauCu!$C$20),0,IF(SUBSTITUTE(LOWER($B127),F$1,",")=LOWER($B127),1,0))),"")</f>
        <v/>
      </c>
      <c r="G127" s="4" t="str">
        <f>IF(LEN(PhieuBauCu!$C$3) &gt;0,  IF(OR(LEN($B127)=0,LEN(G$1)=0),"",IF(OR($B127=0,$AN127&gt;PhieuBauCu!$C$20),0,IF(SUBSTITUTE(LOWER($B127),G$1,",")=LOWER($B127),1,0))),"")</f>
        <v/>
      </c>
      <c r="H127" s="4" t="str">
        <f>IF(LEN(PhieuBauCu!$C$3) &gt;0,  IF(OR(LEN($B127)=0,LEN(H$1)=0),"",IF(OR($B127=0,$AN127&gt;PhieuBauCu!$C$20),0,IF(SUBSTITUTE(LOWER($B127),H$1,",")=LOWER($B127),1,0))),"")</f>
        <v/>
      </c>
      <c r="I127" s="4" t="str">
        <f>IF(LEN(PhieuBauCu!$C$3) &gt;0,  IF(OR(LEN($B127)=0,LEN(I$1)=0),"",IF(OR($B127=0,$AN127&gt;PhieuBauCu!$C$20),0,IF(SUBSTITUTE(LOWER($B127),I$1,",")=LOWER($B127),1,0))),"")</f>
        <v/>
      </c>
      <c r="J127" s="4" t="str">
        <f>IF(LEN(PhieuBauCu!$C$3) &gt;0, IF(OR(LEN($B127)=0,LEN(J$1)=0),"",IF(OR($B127=0,$AN127&gt;PhieuBauCu!$C$20),0,IF(SUBSTITUTE(LOWER($B127),J$1,",")=LOWER($B127),1,0))),"")</f>
        <v/>
      </c>
      <c r="K127" s="4" t="str">
        <f>IF(LEN(PhieuBauCu!$C$3) &gt;0, IF(OR(LEN($B127)=0,LEN(K$1)=0),"",IF(OR($B127=0,$AN127&gt;PhieuBauCu!$C$20),0,IF(SUBSTITUTE(LOWER($B127),K$1,",")=LOWER($B127),1,0))),"")</f>
        <v/>
      </c>
      <c r="L127" s="4" t="str">
        <f>IF(LEN(PhieuBauCu!$C$3) &gt;0, IF(OR(LEN($B127)=0,LEN(L$1)=0),"",IF(OR($B127=0,$AN127&gt;PhieuBauCu!$C$20),0,IF(SUBSTITUTE(LOWER($B127),L$1,",")=LOWER($B127),1,0))),"")</f>
        <v/>
      </c>
      <c r="M127" s="4" t="str">
        <f>IF(LEN(PhieuBauCu!$C$3) &gt;0,  IF(OR(LEN($B127)=0,LEN(M$1)=0),"",IF(OR($B127=0,$AN127&gt;PhieuBauCu!$C$20),0,IF(SUBSTITUTE(LOWER($B127),M$1,",")=LOWER($B127),1,0))),"")</f>
        <v/>
      </c>
      <c r="N127" s="4" t="str">
        <f>IF(LEN(PhieuBauCu!$C$3) &gt;0,  IF(OR(LEN($B127)=0,LEN(N$1)=0),"",IF(OR($B127=0,$AN127&gt;PhieuBauCu!$C$20),0,IF(SUBSTITUTE(LOWER($B127),N$1,",")=LOWER($B127),1,0))),"")</f>
        <v/>
      </c>
      <c r="O127" s="4" t="str">
        <f>IF(LEN(PhieuBauCu!$C$3) &gt;0,  IF(OR(LEN($B127)=0,LEN(O$1)=0),"",IF(OR($B127=0,$AN127&gt;PhieuBauCu!$C$20),0,IF(SUBSTITUTE(LOWER($B127),O$1,",")=LOWER($B127),1,0))),"")</f>
        <v/>
      </c>
      <c r="P127" s="4" t="str">
        <f>IF(LEN(PhieuBauCu!$C$3) &gt;0,  IF(OR(LEN($B127)=0,LEN(P$1)=0),"",IF(OR($B127=0,$AN127&gt;PhieuBauCu!$C$20),0,IF(SUBSTITUTE(LOWER($B127),P$1,",")=LOWER($B127),1,0))),"")</f>
        <v/>
      </c>
      <c r="Q127" s="4" t="str">
        <f>IF(LEN(PhieuBauCu!$C$3) &gt;0,  IF(OR(LEN($B127)=0,LEN(Q$1)=0),"",IF(OR($B127=0,$AN127&gt;PhieuBauCu!$C$20),0,IF(SUBSTITUTE(LOWER($B127),Q$1,",")=LOWER($B127),1,0))),"")</f>
        <v/>
      </c>
      <c r="R127" s="4" t="str">
        <f>IF(LEN(PhieuBauCu!$C$3) &gt;0,  IF(OR(LEN($B127)=0,LEN(R$1)=0),"",IF(OR($B127=0,$AN127&gt;PhieuBauCu!$C$20),0,IF(SUBSTITUTE(LOWER($B127),R$1,",")=LOWER($B127),1,0))),"")</f>
        <v/>
      </c>
      <c r="S127" s="4" t="str">
        <f>IF(LEN(PhieuBauCu!$C$3) &gt;0,  IF(OR(LEN($B127)=0,LEN(S$1)=0),"",IF(OR($B127=0,$AN127&gt;PhieuBauCu!$C$20),0,IF(SUBSTITUTE(LOWER($B127),S$1,",")=LOWER($B127),1,0))),"")</f>
        <v/>
      </c>
      <c r="T127" s="4" t="str">
        <f>IF(LEN(PhieuBauCu!$C$3) &gt;0,  IF(OR(LEN($B127)=0,LEN(T$1)=0),"",IF(OR($B127=0,$AN127&gt;PhieuBauCu!$C$20),0,IF(SUBSTITUTE(LOWER($B127),T$1,",")=LOWER($B127),1,0))),"")</f>
        <v/>
      </c>
      <c r="U127" s="10">
        <f t="shared" si="26"/>
        <v>0</v>
      </c>
      <c r="V127" s="29">
        <f>IF(B127=0,0,IF(AND(LEN(B127&gt;0),U127&gt;=1, U127&lt;=PhieuBauCu!$C$20),1,0))</f>
        <v>0</v>
      </c>
      <c r="W127" s="29">
        <f t="shared" si="27"/>
        <v>1</v>
      </c>
      <c r="X127" s="29">
        <f t="shared" si="28"/>
        <v>1</v>
      </c>
      <c r="Y127" s="29">
        <f t="shared" si="29"/>
        <v>1</v>
      </c>
      <c r="Z127" s="29">
        <f t="shared" si="30"/>
        <v>1</v>
      </c>
      <c r="AA127" s="29">
        <f t="shared" si="31"/>
        <v>1</v>
      </c>
      <c r="AB127" s="29">
        <f t="shared" si="32"/>
        <v>1</v>
      </c>
      <c r="AC127" s="29">
        <f t="shared" si="33"/>
        <v>1</v>
      </c>
      <c r="AD127" s="29">
        <f t="shared" si="34"/>
        <v>1</v>
      </c>
      <c r="AE127" s="29">
        <f t="shared" si="35"/>
        <v>1</v>
      </c>
      <c r="AF127" s="29">
        <f t="shared" si="36"/>
        <v>1</v>
      </c>
      <c r="AG127" s="29">
        <f t="shared" si="37"/>
        <v>1</v>
      </c>
      <c r="AH127" s="29">
        <f t="shared" si="38"/>
        <v>0</v>
      </c>
      <c r="AI127" s="29">
        <f t="shared" si="39"/>
        <v>0</v>
      </c>
      <c r="AJ127" s="29">
        <f t="shared" si="40"/>
        <v>0</v>
      </c>
      <c r="AK127" s="29">
        <f t="shared" si="41"/>
        <v>0</v>
      </c>
      <c r="AL127" s="29">
        <f t="shared" si="42"/>
        <v>0</v>
      </c>
      <c r="AM127" s="29">
        <f t="shared" si="43"/>
        <v>0</v>
      </c>
      <c r="AN127" s="29">
        <f t="shared" si="44"/>
        <v>11</v>
      </c>
      <c r="AO127" s="29">
        <f t="shared" si="45"/>
        <v>0</v>
      </c>
    </row>
    <row r="128" spans="1:41" ht="28.5" customHeight="1" x14ac:dyDescent="0.25">
      <c r="A128" s="31">
        <v>124</v>
      </c>
      <c r="B128" s="36"/>
      <c r="C128" s="30" t="str">
        <f t="shared" si="25"/>
        <v/>
      </c>
      <c r="D128" s="4" t="str">
        <f>IF(LEN(PhieuBauCu!$C$3) &gt;0, IF(OR(LEN($B128)=0,LEN(D$1)=0),"",IF(OR($B128=0,$AN128&gt;PhieuBauCu!$C$20),0,IF(SUBSTITUTE(LOWER($B128),D$1,",")=LOWER($B128),1,0))),"")</f>
        <v/>
      </c>
      <c r="E128" s="4" t="str">
        <f>IF(LEN(PhieuBauCu!$C$3) &gt;0, IF(OR(LEN($B128)=0,LEN(E$1)=0),"",IF(OR($B128=0,$AN128&gt;PhieuBauCu!$C$20),0,IF(SUBSTITUTE(LOWER($B128),E$1,",")=LOWER($B128),1,0))),"")</f>
        <v/>
      </c>
      <c r="F128" s="4" t="str">
        <f>IF(LEN(PhieuBauCu!$C$3) &gt;0,  IF(OR(LEN($B128)=0,LEN(F$1)=0),"",IF(OR($B128=0,$AN128&gt;PhieuBauCu!$C$20),0,IF(SUBSTITUTE(LOWER($B128),F$1,",")=LOWER($B128),1,0))),"")</f>
        <v/>
      </c>
      <c r="G128" s="4" t="str">
        <f>IF(LEN(PhieuBauCu!$C$3) &gt;0,  IF(OR(LEN($B128)=0,LEN(G$1)=0),"",IF(OR($B128=0,$AN128&gt;PhieuBauCu!$C$20),0,IF(SUBSTITUTE(LOWER($B128),G$1,",")=LOWER($B128),1,0))),"")</f>
        <v/>
      </c>
      <c r="H128" s="4" t="str">
        <f>IF(LEN(PhieuBauCu!$C$3) &gt;0,  IF(OR(LEN($B128)=0,LEN(H$1)=0),"",IF(OR($B128=0,$AN128&gt;PhieuBauCu!$C$20),0,IF(SUBSTITUTE(LOWER($B128),H$1,",")=LOWER($B128),1,0))),"")</f>
        <v/>
      </c>
      <c r="I128" s="4" t="str">
        <f>IF(LEN(PhieuBauCu!$C$3) &gt;0,  IF(OR(LEN($B128)=0,LEN(I$1)=0),"",IF(OR($B128=0,$AN128&gt;PhieuBauCu!$C$20),0,IF(SUBSTITUTE(LOWER($B128),I$1,",")=LOWER($B128),1,0))),"")</f>
        <v/>
      </c>
      <c r="J128" s="4" t="str">
        <f>IF(LEN(PhieuBauCu!$C$3) &gt;0, IF(OR(LEN($B128)=0,LEN(J$1)=0),"",IF(OR($B128=0,$AN128&gt;PhieuBauCu!$C$20),0,IF(SUBSTITUTE(LOWER($B128),J$1,",")=LOWER($B128),1,0))),"")</f>
        <v/>
      </c>
      <c r="K128" s="4" t="str">
        <f>IF(LEN(PhieuBauCu!$C$3) &gt;0, IF(OR(LEN($B128)=0,LEN(K$1)=0),"",IF(OR($B128=0,$AN128&gt;PhieuBauCu!$C$20),0,IF(SUBSTITUTE(LOWER($B128),K$1,",")=LOWER($B128),1,0))),"")</f>
        <v/>
      </c>
      <c r="L128" s="4" t="str">
        <f>IF(LEN(PhieuBauCu!$C$3) &gt;0, IF(OR(LEN($B128)=0,LEN(L$1)=0),"",IF(OR($B128=0,$AN128&gt;PhieuBauCu!$C$20),0,IF(SUBSTITUTE(LOWER($B128),L$1,",")=LOWER($B128),1,0))),"")</f>
        <v/>
      </c>
      <c r="M128" s="4" t="str">
        <f>IF(LEN(PhieuBauCu!$C$3) &gt;0,  IF(OR(LEN($B128)=0,LEN(M$1)=0),"",IF(OR($B128=0,$AN128&gt;PhieuBauCu!$C$20),0,IF(SUBSTITUTE(LOWER($B128),M$1,",")=LOWER($B128),1,0))),"")</f>
        <v/>
      </c>
      <c r="N128" s="4" t="str">
        <f>IF(LEN(PhieuBauCu!$C$3) &gt;0,  IF(OR(LEN($B128)=0,LEN(N$1)=0),"",IF(OR($B128=0,$AN128&gt;PhieuBauCu!$C$20),0,IF(SUBSTITUTE(LOWER($B128),N$1,",")=LOWER($B128),1,0))),"")</f>
        <v/>
      </c>
      <c r="O128" s="4" t="str">
        <f>IF(LEN(PhieuBauCu!$C$3) &gt;0,  IF(OR(LEN($B128)=0,LEN(O$1)=0),"",IF(OR($B128=0,$AN128&gt;PhieuBauCu!$C$20),0,IF(SUBSTITUTE(LOWER($B128),O$1,",")=LOWER($B128),1,0))),"")</f>
        <v/>
      </c>
      <c r="P128" s="4" t="str">
        <f>IF(LEN(PhieuBauCu!$C$3) &gt;0,  IF(OR(LEN($B128)=0,LEN(P$1)=0),"",IF(OR($B128=0,$AN128&gt;PhieuBauCu!$C$20),0,IF(SUBSTITUTE(LOWER($B128),P$1,",")=LOWER($B128),1,0))),"")</f>
        <v/>
      </c>
      <c r="Q128" s="4" t="str">
        <f>IF(LEN(PhieuBauCu!$C$3) &gt;0,  IF(OR(LEN($B128)=0,LEN(Q$1)=0),"",IF(OR($B128=0,$AN128&gt;PhieuBauCu!$C$20),0,IF(SUBSTITUTE(LOWER($B128),Q$1,",")=LOWER($B128),1,0))),"")</f>
        <v/>
      </c>
      <c r="R128" s="4" t="str">
        <f>IF(LEN(PhieuBauCu!$C$3) &gt;0,  IF(OR(LEN($B128)=0,LEN(R$1)=0),"",IF(OR($B128=0,$AN128&gt;PhieuBauCu!$C$20),0,IF(SUBSTITUTE(LOWER($B128),R$1,",")=LOWER($B128),1,0))),"")</f>
        <v/>
      </c>
      <c r="S128" s="4" t="str">
        <f>IF(LEN(PhieuBauCu!$C$3) &gt;0,  IF(OR(LEN($B128)=0,LEN(S$1)=0),"",IF(OR($B128=0,$AN128&gt;PhieuBauCu!$C$20),0,IF(SUBSTITUTE(LOWER($B128),S$1,",")=LOWER($B128),1,0))),"")</f>
        <v/>
      </c>
      <c r="T128" s="4" t="str">
        <f>IF(LEN(PhieuBauCu!$C$3) &gt;0,  IF(OR(LEN($B128)=0,LEN(T$1)=0),"",IF(OR($B128=0,$AN128&gt;PhieuBauCu!$C$20),0,IF(SUBSTITUTE(LOWER($B128),T$1,",")=LOWER($B128),1,0))),"")</f>
        <v/>
      </c>
      <c r="U128" s="10">
        <f t="shared" si="26"/>
        <v>0</v>
      </c>
      <c r="V128" s="29">
        <f>IF(B128=0,0,IF(AND(LEN(B128&gt;0),U128&gt;=1, U128&lt;=PhieuBauCu!$C$20),1,0))</f>
        <v>0</v>
      </c>
      <c r="W128" s="29">
        <f t="shared" si="27"/>
        <v>1</v>
      </c>
      <c r="X128" s="29">
        <f t="shared" si="28"/>
        <v>1</v>
      </c>
      <c r="Y128" s="29">
        <f t="shared" si="29"/>
        <v>1</v>
      </c>
      <c r="Z128" s="29">
        <f t="shared" si="30"/>
        <v>1</v>
      </c>
      <c r="AA128" s="29">
        <f t="shared" si="31"/>
        <v>1</v>
      </c>
      <c r="AB128" s="29">
        <f t="shared" si="32"/>
        <v>1</v>
      </c>
      <c r="AC128" s="29">
        <f t="shared" si="33"/>
        <v>1</v>
      </c>
      <c r="AD128" s="29">
        <f t="shared" si="34"/>
        <v>1</v>
      </c>
      <c r="AE128" s="29">
        <f t="shared" si="35"/>
        <v>1</v>
      </c>
      <c r="AF128" s="29">
        <f t="shared" si="36"/>
        <v>1</v>
      </c>
      <c r="AG128" s="29">
        <f t="shared" si="37"/>
        <v>1</v>
      </c>
      <c r="AH128" s="29">
        <f t="shared" si="38"/>
        <v>0</v>
      </c>
      <c r="AI128" s="29">
        <f t="shared" si="39"/>
        <v>0</v>
      </c>
      <c r="AJ128" s="29">
        <f t="shared" si="40"/>
        <v>0</v>
      </c>
      <c r="AK128" s="29">
        <f t="shared" si="41"/>
        <v>0</v>
      </c>
      <c r="AL128" s="29">
        <f t="shared" si="42"/>
        <v>0</v>
      </c>
      <c r="AM128" s="29">
        <f t="shared" si="43"/>
        <v>0</v>
      </c>
      <c r="AN128" s="29">
        <f t="shared" si="44"/>
        <v>11</v>
      </c>
      <c r="AO128" s="29">
        <f t="shared" si="45"/>
        <v>0</v>
      </c>
    </row>
    <row r="129" spans="1:41" ht="28.5" customHeight="1" x14ac:dyDescent="0.25">
      <c r="A129" s="31">
        <v>125</v>
      </c>
      <c r="B129" s="36"/>
      <c r="C129" s="30" t="str">
        <f t="shared" si="25"/>
        <v/>
      </c>
      <c r="D129" s="4" t="str">
        <f>IF(LEN(PhieuBauCu!$C$3) &gt;0, IF(OR(LEN($B129)=0,LEN(D$1)=0),"",IF(OR($B129=0,$AN129&gt;PhieuBauCu!$C$20),0,IF(SUBSTITUTE(LOWER($B129),D$1,",")=LOWER($B129),1,0))),"")</f>
        <v/>
      </c>
      <c r="E129" s="4" t="str">
        <f>IF(LEN(PhieuBauCu!$C$3) &gt;0, IF(OR(LEN($B129)=0,LEN(E$1)=0),"",IF(OR($B129=0,$AN129&gt;PhieuBauCu!$C$20),0,IF(SUBSTITUTE(LOWER($B129),E$1,",")=LOWER($B129),1,0))),"")</f>
        <v/>
      </c>
      <c r="F129" s="4" t="str">
        <f>IF(LEN(PhieuBauCu!$C$3) &gt;0,  IF(OR(LEN($B129)=0,LEN(F$1)=0),"",IF(OR($B129=0,$AN129&gt;PhieuBauCu!$C$20),0,IF(SUBSTITUTE(LOWER($B129),F$1,",")=LOWER($B129),1,0))),"")</f>
        <v/>
      </c>
      <c r="G129" s="4" t="str">
        <f>IF(LEN(PhieuBauCu!$C$3) &gt;0,  IF(OR(LEN($B129)=0,LEN(G$1)=0),"",IF(OR($B129=0,$AN129&gt;PhieuBauCu!$C$20),0,IF(SUBSTITUTE(LOWER($B129),G$1,",")=LOWER($B129),1,0))),"")</f>
        <v/>
      </c>
      <c r="H129" s="4" t="str">
        <f>IF(LEN(PhieuBauCu!$C$3) &gt;0,  IF(OR(LEN($B129)=0,LEN(H$1)=0),"",IF(OR($B129=0,$AN129&gt;PhieuBauCu!$C$20),0,IF(SUBSTITUTE(LOWER($B129),H$1,",")=LOWER($B129),1,0))),"")</f>
        <v/>
      </c>
      <c r="I129" s="4" t="str">
        <f>IF(LEN(PhieuBauCu!$C$3) &gt;0,  IF(OR(LEN($B129)=0,LEN(I$1)=0),"",IF(OR($B129=0,$AN129&gt;PhieuBauCu!$C$20),0,IF(SUBSTITUTE(LOWER($B129),I$1,",")=LOWER($B129),1,0))),"")</f>
        <v/>
      </c>
      <c r="J129" s="4" t="str">
        <f>IF(LEN(PhieuBauCu!$C$3) &gt;0, IF(OR(LEN($B129)=0,LEN(J$1)=0),"",IF(OR($B129=0,$AN129&gt;PhieuBauCu!$C$20),0,IF(SUBSTITUTE(LOWER($B129),J$1,",")=LOWER($B129),1,0))),"")</f>
        <v/>
      </c>
      <c r="K129" s="4" t="str">
        <f>IF(LEN(PhieuBauCu!$C$3) &gt;0, IF(OR(LEN($B129)=0,LEN(K$1)=0),"",IF(OR($B129=0,$AN129&gt;PhieuBauCu!$C$20),0,IF(SUBSTITUTE(LOWER($B129),K$1,",")=LOWER($B129),1,0))),"")</f>
        <v/>
      </c>
      <c r="L129" s="4" t="str">
        <f>IF(LEN(PhieuBauCu!$C$3) &gt;0, IF(OR(LEN($B129)=0,LEN(L$1)=0),"",IF(OR($B129=0,$AN129&gt;PhieuBauCu!$C$20),0,IF(SUBSTITUTE(LOWER($B129),L$1,",")=LOWER($B129),1,0))),"")</f>
        <v/>
      </c>
      <c r="M129" s="4" t="str">
        <f>IF(LEN(PhieuBauCu!$C$3) &gt;0,  IF(OR(LEN($B129)=0,LEN(M$1)=0),"",IF(OR($B129=0,$AN129&gt;PhieuBauCu!$C$20),0,IF(SUBSTITUTE(LOWER($B129),M$1,",")=LOWER($B129),1,0))),"")</f>
        <v/>
      </c>
      <c r="N129" s="4" t="str">
        <f>IF(LEN(PhieuBauCu!$C$3) &gt;0,  IF(OR(LEN($B129)=0,LEN(N$1)=0),"",IF(OR($B129=0,$AN129&gt;PhieuBauCu!$C$20),0,IF(SUBSTITUTE(LOWER($B129),N$1,",")=LOWER($B129),1,0))),"")</f>
        <v/>
      </c>
      <c r="O129" s="4" t="str">
        <f>IF(LEN(PhieuBauCu!$C$3) &gt;0,  IF(OR(LEN($B129)=0,LEN(O$1)=0),"",IF(OR($B129=0,$AN129&gt;PhieuBauCu!$C$20),0,IF(SUBSTITUTE(LOWER($B129),O$1,",")=LOWER($B129),1,0))),"")</f>
        <v/>
      </c>
      <c r="P129" s="4" t="str">
        <f>IF(LEN(PhieuBauCu!$C$3) &gt;0,  IF(OR(LEN($B129)=0,LEN(P$1)=0),"",IF(OR($B129=0,$AN129&gt;PhieuBauCu!$C$20),0,IF(SUBSTITUTE(LOWER($B129),P$1,",")=LOWER($B129),1,0))),"")</f>
        <v/>
      </c>
      <c r="Q129" s="4" t="str">
        <f>IF(LEN(PhieuBauCu!$C$3) &gt;0,  IF(OR(LEN($B129)=0,LEN(Q$1)=0),"",IF(OR($B129=0,$AN129&gt;PhieuBauCu!$C$20),0,IF(SUBSTITUTE(LOWER($B129),Q$1,",")=LOWER($B129),1,0))),"")</f>
        <v/>
      </c>
      <c r="R129" s="4" t="str">
        <f>IF(LEN(PhieuBauCu!$C$3) &gt;0,  IF(OR(LEN($B129)=0,LEN(R$1)=0),"",IF(OR($B129=0,$AN129&gt;PhieuBauCu!$C$20),0,IF(SUBSTITUTE(LOWER($B129),R$1,",")=LOWER($B129),1,0))),"")</f>
        <v/>
      </c>
      <c r="S129" s="4" t="str">
        <f>IF(LEN(PhieuBauCu!$C$3) &gt;0,  IF(OR(LEN($B129)=0,LEN(S$1)=0),"",IF(OR($B129=0,$AN129&gt;PhieuBauCu!$C$20),0,IF(SUBSTITUTE(LOWER($B129),S$1,",")=LOWER($B129),1,0))),"")</f>
        <v/>
      </c>
      <c r="T129" s="4" t="str">
        <f>IF(LEN(PhieuBauCu!$C$3) &gt;0,  IF(OR(LEN($B129)=0,LEN(T$1)=0),"",IF(OR($B129=0,$AN129&gt;PhieuBauCu!$C$20),0,IF(SUBSTITUTE(LOWER($B129),T$1,",")=LOWER($B129),1,0))),"")</f>
        <v/>
      </c>
      <c r="U129" s="10">
        <f t="shared" si="26"/>
        <v>0</v>
      </c>
      <c r="V129" s="29">
        <f>IF(B129=0,0,IF(AND(LEN(B129&gt;0),U129&gt;=1, U129&lt;=PhieuBauCu!$C$20),1,0))</f>
        <v>0</v>
      </c>
      <c r="W129" s="29">
        <f t="shared" si="27"/>
        <v>1</v>
      </c>
      <c r="X129" s="29">
        <f t="shared" si="28"/>
        <v>1</v>
      </c>
      <c r="Y129" s="29">
        <f t="shared" si="29"/>
        <v>1</v>
      </c>
      <c r="Z129" s="29">
        <f t="shared" si="30"/>
        <v>1</v>
      </c>
      <c r="AA129" s="29">
        <f t="shared" si="31"/>
        <v>1</v>
      </c>
      <c r="AB129" s="29">
        <f t="shared" si="32"/>
        <v>1</v>
      </c>
      <c r="AC129" s="29">
        <f t="shared" si="33"/>
        <v>1</v>
      </c>
      <c r="AD129" s="29">
        <f t="shared" si="34"/>
        <v>1</v>
      </c>
      <c r="AE129" s="29">
        <f t="shared" si="35"/>
        <v>1</v>
      </c>
      <c r="AF129" s="29">
        <f t="shared" si="36"/>
        <v>1</v>
      </c>
      <c r="AG129" s="29">
        <f t="shared" si="37"/>
        <v>1</v>
      </c>
      <c r="AH129" s="29">
        <f t="shared" si="38"/>
        <v>0</v>
      </c>
      <c r="AI129" s="29">
        <f t="shared" si="39"/>
        <v>0</v>
      </c>
      <c r="AJ129" s="29">
        <f t="shared" si="40"/>
        <v>0</v>
      </c>
      <c r="AK129" s="29">
        <f t="shared" si="41"/>
        <v>0</v>
      </c>
      <c r="AL129" s="29">
        <f t="shared" si="42"/>
        <v>0</v>
      </c>
      <c r="AM129" s="29">
        <f t="shared" si="43"/>
        <v>0</v>
      </c>
      <c r="AN129" s="29">
        <f t="shared" si="44"/>
        <v>11</v>
      </c>
      <c r="AO129" s="29">
        <f t="shared" si="45"/>
        <v>0</v>
      </c>
    </row>
    <row r="130" spans="1:41" ht="28.5" customHeight="1" x14ac:dyDescent="0.25">
      <c r="A130" s="31">
        <v>126</v>
      </c>
      <c r="B130" s="36"/>
      <c r="C130" s="30" t="str">
        <f t="shared" si="25"/>
        <v/>
      </c>
      <c r="D130" s="4" t="str">
        <f>IF(LEN(PhieuBauCu!$C$3) &gt;0, IF(OR(LEN($B130)=0,LEN(D$1)=0),"",IF(OR($B130=0,$AN130&gt;PhieuBauCu!$C$20),0,IF(SUBSTITUTE(LOWER($B130),D$1,",")=LOWER($B130),1,0))),"")</f>
        <v/>
      </c>
      <c r="E130" s="4" t="str">
        <f>IF(LEN(PhieuBauCu!$C$3) &gt;0, IF(OR(LEN($B130)=0,LEN(E$1)=0),"",IF(OR($B130=0,$AN130&gt;PhieuBauCu!$C$20),0,IF(SUBSTITUTE(LOWER($B130),E$1,",")=LOWER($B130),1,0))),"")</f>
        <v/>
      </c>
      <c r="F130" s="4" t="str">
        <f>IF(LEN(PhieuBauCu!$C$3) &gt;0,  IF(OR(LEN($B130)=0,LEN(F$1)=0),"",IF(OR($B130=0,$AN130&gt;PhieuBauCu!$C$20),0,IF(SUBSTITUTE(LOWER($B130),F$1,",")=LOWER($B130),1,0))),"")</f>
        <v/>
      </c>
      <c r="G130" s="4" t="str">
        <f>IF(LEN(PhieuBauCu!$C$3) &gt;0,  IF(OR(LEN($B130)=0,LEN(G$1)=0),"",IF(OR($B130=0,$AN130&gt;PhieuBauCu!$C$20),0,IF(SUBSTITUTE(LOWER($B130),G$1,",")=LOWER($B130),1,0))),"")</f>
        <v/>
      </c>
      <c r="H130" s="4" t="str">
        <f>IF(LEN(PhieuBauCu!$C$3) &gt;0,  IF(OR(LEN($B130)=0,LEN(H$1)=0),"",IF(OR($B130=0,$AN130&gt;PhieuBauCu!$C$20),0,IF(SUBSTITUTE(LOWER($B130),H$1,",")=LOWER($B130),1,0))),"")</f>
        <v/>
      </c>
      <c r="I130" s="4" t="str">
        <f>IF(LEN(PhieuBauCu!$C$3) &gt;0,  IF(OR(LEN($B130)=0,LEN(I$1)=0),"",IF(OR($B130=0,$AN130&gt;PhieuBauCu!$C$20),0,IF(SUBSTITUTE(LOWER($B130),I$1,",")=LOWER($B130),1,0))),"")</f>
        <v/>
      </c>
      <c r="J130" s="4" t="str">
        <f>IF(LEN(PhieuBauCu!$C$3) &gt;0, IF(OR(LEN($B130)=0,LEN(J$1)=0),"",IF(OR($B130=0,$AN130&gt;PhieuBauCu!$C$20),0,IF(SUBSTITUTE(LOWER($B130),J$1,",")=LOWER($B130),1,0))),"")</f>
        <v/>
      </c>
      <c r="K130" s="4" t="str">
        <f>IF(LEN(PhieuBauCu!$C$3) &gt;0, IF(OR(LEN($B130)=0,LEN(K$1)=0),"",IF(OR($B130=0,$AN130&gt;PhieuBauCu!$C$20),0,IF(SUBSTITUTE(LOWER($B130),K$1,",")=LOWER($B130),1,0))),"")</f>
        <v/>
      </c>
      <c r="L130" s="4" t="str">
        <f>IF(LEN(PhieuBauCu!$C$3) &gt;0, IF(OR(LEN($B130)=0,LEN(L$1)=0),"",IF(OR($B130=0,$AN130&gt;PhieuBauCu!$C$20),0,IF(SUBSTITUTE(LOWER($B130),L$1,",")=LOWER($B130),1,0))),"")</f>
        <v/>
      </c>
      <c r="M130" s="4" t="str">
        <f>IF(LEN(PhieuBauCu!$C$3) &gt;0,  IF(OR(LEN($B130)=0,LEN(M$1)=0),"",IF(OR($B130=0,$AN130&gt;PhieuBauCu!$C$20),0,IF(SUBSTITUTE(LOWER($B130),M$1,",")=LOWER($B130),1,0))),"")</f>
        <v/>
      </c>
      <c r="N130" s="4" t="str">
        <f>IF(LEN(PhieuBauCu!$C$3) &gt;0,  IF(OR(LEN($B130)=0,LEN(N$1)=0),"",IF(OR($B130=0,$AN130&gt;PhieuBauCu!$C$20),0,IF(SUBSTITUTE(LOWER($B130),N$1,",")=LOWER($B130),1,0))),"")</f>
        <v/>
      </c>
      <c r="O130" s="4" t="str">
        <f>IF(LEN(PhieuBauCu!$C$3) &gt;0,  IF(OR(LEN($B130)=0,LEN(O$1)=0),"",IF(OR($B130=0,$AN130&gt;PhieuBauCu!$C$20),0,IF(SUBSTITUTE(LOWER($B130),O$1,",")=LOWER($B130),1,0))),"")</f>
        <v/>
      </c>
      <c r="P130" s="4" t="str">
        <f>IF(LEN(PhieuBauCu!$C$3) &gt;0,  IF(OR(LEN($B130)=0,LEN(P$1)=0),"",IF(OR($B130=0,$AN130&gt;PhieuBauCu!$C$20),0,IF(SUBSTITUTE(LOWER($B130),P$1,",")=LOWER($B130),1,0))),"")</f>
        <v/>
      </c>
      <c r="Q130" s="4" t="str">
        <f>IF(LEN(PhieuBauCu!$C$3) &gt;0,  IF(OR(LEN($B130)=0,LEN(Q$1)=0),"",IF(OR($B130=0,$AN130&gt;PhieuBauCu!$C$20),0,IF(SUBSTITUTE(LOWER($B130),Q$1,",")=LOWER($B130),1,0))),"")</f>
        <v/>
      </c>
      <c r="R130" s="4" t="str">
        <f>IF(LEN(PhieuBauCu!$C$3) &gt;0,  IF(OR(LEN($B130)=0,LEN(R$1)=0),"",IF(OR($B130=0,$AN130&gt;PhieuBauCu!$C$20),0,IF(SUBSTITUTE(LOWER($B130),R$1,",")=LOWER($B130),1,0))),"")</f>
        <v/>
      </c>
      <c r="S130" s="4" t="str">
        <f>IF(LEN(PhieuBauCu!$C$3) &gt;0,  IF(OR(LEN($B130)=0,LEN(S$1)=0),"",IF(OR($B130=0,$AN130&gt;PhieuBauCu!$C$20),0,IF(SUBSTITUTE(LOWER($B130),S$1,",")=LOWER($B130),1,0))),"")</f>
        <v/>
      </c>
      <c r="T130" s="4" t="str">
        <f>IF(LEN(PhieuBauCu!$C$3) &gt;0,  IF(OR(LEN($B130)=0,LEN(T$1)=0),"",IF(OR($B130=0,$AN130&gt;PhieuBauCu!$C$20),0,IF(SUBSTITUTE(LOWER($B130),T$1,",")=LOWER($B130),1,0))),"")</f>
        <v/>
      </c>
      <c r="U130" s="10">
        <f t="shared" si="26"/>
        <v>0</v>
      </c>
      <c r="V130" s="29">
        <f>IF(B130=0,0,IF(AND(LEN(B130&gt;0),U130&gt;=1, U130&lt;=PhieuBauCu!$C$20),1,0))</f>
        <v>0</v>
      </c>
      <c r="W130" s="29">
        <f t="shared" si="27"/>
        <v>1</v>
      </c>
      <c r="X130" s="29">
        <f t="shared" si="28"/>
        <v>1</v>
      </c>
      <c r="Y130" s="29">
        <f t="shared" si="29"/>
        <v>1</v>
      </c>
      <c r="Z130" s="29">
        <f t="shared" si="30"/>
        <v>1</v>
      </c>
      <c r="AA130" s="29">
        <f t="shared" si="31"/>
        <v>1</v>
      </c>
      <c r="AB130" s="29">
        <f t="shared" si="32"/>
        <v>1</v>
      </c>
      <c r="AC130" s="29">
        <f t="shared" si="33"/>
        <v>1</v>
      </c>
      <c r="AD130" s="29">
        <f t="shared" si="34"/>
        <v>1</v>
      </c>
      <c r="AE130" s="29">
        <f t="shared" si="35"/>
        <v>1</v>
      </c>
      <c r="AF130" s="29">
        <f t="shared" si="36"/>
        <v>1</v>
      </c>
      <c r="AG130" s="29">
        <f t="shared" si="37"/>
        <v>1</v>
      </c>
      <c r="AH130" s="29">
        <f t="shared" si="38"/>
        <v>0</v>
      </c>
      <c r="AI130" s="29">
        <f t="shared" si="39"/>
        <v>0</v>
      </c>
      <c r="AJ130" s="29">
        <f t="shared" si="40"/>
        <v>0</v>
      </c>
      <c r="AK130" s="29">
        <f t="shared" si="41"/>
        <v>0</v>
      </c>
      <c r="AL130" s="29">
        <f t="shared" si="42"/>
        <v>0</v>
      </c>
      <c r="AM130" s="29">
        <f t="shared" si="43"/>
        <v>0</v>
      </c>
      <c r="AN130" s="29">
        <f t="shared" si="44"/>
        <v>11</v>
      </c>
      <c r="AO130" s="29">
        <f t="shared" si="45"/>
        <v>0</v>
      </c>
    </row>
    <row r="131" spans="1:41" ht="28.5" customHeight="1" x14ac:dyDescent="0.25">
      <c r="A131" s="31">
        <v>127</v>
      </c>
      <c r="B131" s="36"/>
      <c r="C131" s="30" t="str">
        <f t="shared" si="25"/>
        <v/>
      </c>
      <c r="D131" s="4" t="str">
        <f>IF(LEN(PhieuBauCu!$C$3) &gt;0, IF(OR(LEN($B131)=0,LEN(D$1)=0),"",IF(OR($B131=0,$AN131&gt;PhieuBauCu!$C$20),0,IF(SUBSTITUTE(LOWER($B131),D$1,",")=LOWER($B131),1,0))),"")</f>
        <v/>
      </c>
      <c r="E131" s="4" t="str">
        <f>IF(LEN(PhieuBauCu!$C$3) &gt;0, IF(OR(LEN($B131)=0,LEN(E$1)=0),"",IF(OR($B131=0,$AN131&gt;PhieuBauCu!$C$20),0,IF(SUBSTITUTE(LOWER($B131),E$1,",")=LOWER($B131),1,0))),"")</f>
        <v/>
      </c>
      <c r="F131" s="4" t="str">
        <f>IF(LEN(PhieuBauCu!$C$3) &gt;0,  IF(OR(LEN($B131)=0,LEN(F$1)=0),"",IF(OR($B131=0,$AN131&gt;PhieuBauCu!$C$20),0,IF(SUBSTITUTE(LOWER($B131),F$1,",")=LOWER($B131),1,0))),"")</f>
        <v/>
      </c>
      <c r="G131" s="4" t="str">
        <f>IF(LEN(PhieuBauCu!$C$3) &gt;0,  IF(OR(LEN($B131)=0,LEN(G$1)=0),"",IF(OR($B131=0,$AN131&gt;PhieuBauCu!$C$20),0,IF(SUBSTITUTE(LOWER($B131),G$1,",")=LOWER($B131),1,0))),"")</f>
        <v/>
      </c>
      <c r="H131" s="4" t="str">
        <f>IF(LEN(PhieuBauCu!$C$3) &gt;0,  IF(OR(LEN($B131)=0,LEN(H$1)=0),"",IF(OR($B131=0,$AN131&gt;PhieuBauCu!$C$20),0,IF(SUBSTITUTE(LOWER($B131),H$1,",")=LOWER($B131),1,0))),"")</f>
        <v/>
      </c>
      <c r="I131" s="4" t="str">
        <f>IF(LEN(PhieuBauCu!$C$3) &gt;0,  IF(OR(LEN($B131)=0,LEN(I$1)=0),"",IF(OR($B131=0,$AN131&gt;PhieuBauCu!$C$20),0,IF(SUBSTITUTE(LOWER($B131),I$1,",")=LOWER($B131),1,0))),"")</f>
        <v/>
      </c>
      <c r="J131" s="4" t="str">
        <f>IF(LEN(PhieuBauCu!$C$3) &gt;0, IF(OR(LEN($B131)=0,LEN(J$1)=0),"",IF(OR($B131=0,$AN131&gt;PhieuBauCu!$C$20),0,IF(SUBSTITUTE(LOWER($B131),J$1,",")=LOWER($B131),1,0))),"")</f>
        <v/>
      </c>
      <c r="K131" s="4" t="str">
        <f>IF(LEN(PhieuBauCu!$C$3) &gt;0, IF(OR(LEN($B131)=0,LEN(K$1)=0),"",IF(OR($B131=0,$AN131&gt;PhieuBauCu!$C$20),0,IF(SUBSTITUTE(LOWER($B131),K$1,",")=LOWER($B131),1,0))),"")</f>
        <v/>
      </c>
      <c r="L131" s="4" t="str">
        <f>IF(LEN(PhieuBauCu!$C$3) &gt;0, IF(OR(LEN($B131)=0,LEN(L$1)=0),"",IF(OR($B131=0,$AN131&gt;PhieuBauCu!$C$20),0,IF(SUBSTITUTE(LOWER($B131),L$1,",")=LOWER($B131),1,0))),"")</f>
        <v/>
      </c>
      <c r="M131" s="4" t="str">
        <f>IF(LEN(PhieuBauCu!$C$3) &gt;0,  IF(OR(LEN($B131)=0,LEN(M$1)=0),"",IF(OR($B131=0,$AN131&gt;PhieuBauCu!$C$20),0,IF(SUBSTITUTE(LOWER($B131),M$1,",")=LOWER($B131),1,0))),"")</f>
        <v/>
      </c>
      <c r="N131" s="4" t="str">
        <f>IF(LEN(PhieuBauCu!$C$3) &gt;0,  IF(OR(LEN($B131)=0,LEN(N$1)=0),"",IF(OR($B131=0,$AN131&gt;PhieuBauCu!$C$20),0,IF(SUBSTITUTE(LOWER($B131),N$1,",")=LOWER($B131),1,0))),"")</f>
        <v/>
      </c>
      <c r="O131" s="4" t="str">
        <f>IF(LEN(PhieuBauCu!$C$3) &gt;0,  IF(OR(LEN($B131)=0,LEN(O$1)=0),"",IF(OR($B131=0,$AN131&gt;PhieuBauCu!$C$20),0,IF(SUBSTITUTE(LOWER($B131),O$1,",")=LOWER($B131),1,0))),"")</f>
        <v/>
      </c>
      <c r="P131" s="4" t="str">
        <f>IF(LEN(PhieuBauCu!$C$3) &gt;0,  IF(OR(LEN($B131)=0,LEN(P$1)=0),"",IF(OR($B131=0,$AN131&gt;PhieuBauCu!$C$20),0,IF(SUBSTITUTE(LOWER($B131),P$1,",")=LOWER($B131),1,0))),"")</f>
        <v/>
      </c>
      <c r="Q131" s="4" t="str">
        <f>IF(LEN(PhieuBauCu!$C$3) &gt;0,  IF(OR(LEN($B131)=0,LEN(Q$1)=0),"",IF(OR($B131=0,$AN131&gt;PhieuBauCu!$C$20),0,IF(SUBSTITUTE(LOWER($B131),Q$1,",")=LOWER($B131),1,0))),"")</f>
        <v/>
      </c>
      <c r="R131" s="4" t="str">
        <f>IF(LEN(PhieuBauCu!$C$3) &gt;0,  IF(OR(LEN($B131)=0,LEN(R$1)=0),"",IF(OR($B131=0,$AN131&gt;PhieuBauCu!$C$20),0,IF(SUBSTITUTE(LOWER($B131),R$1,",")=LOWER($B131),1,0))),"")</f>
        <v/>
      </c>
      <c r="S131" s="4" t="str">
        <f>IF(LEN(PhieuBauCu!$C$3) &gt;0,  IF(OR(LEN($B131)=0,LEN(S$1)=0),"",IF(OR($B131=0,$AN131&gt;PhieuBauCu!$C$20),0,IF(SUBSTITUTE(LOWER($B131),S$1,",")=LOWER($B131),1,0))),"")</f>
        <v/>
      </c>
      <c r="T131" s="4" t="str">
        <f>IF(LEN(PhieuBauCu!$C$3) &gt;0,  IF(OR(LEN($B131)=0,LEN(T$1)=0),"",IF(OR($B131=0,$AN131&gt;PhieuBauCu!$C$20),0,IF(SUBSTITUTE(LOWER($B131),T$1,",")=LOWER($B131),1,0))),"")</f>
        <v/>
      </c>
      <c r="U131" s="10">
        <f t="shared" si="26"/>
        <v>0</v>
      </c>
      <c r="V131" s="29">
        <f>IF(B131=0,0,IF(AND(LEN(B131&gt;0),U131&gt;=1, U131&lt;=PhieuBauCu!$C$20),1,0))</f>
        <v>0</v>
      </c>
      <c r="W131" s="29">
        <f t="shared" si="27"/>
        <v>1</v>
      </c>
      <c r="X131" s="29">
        <f t="shared" si="28"/>
        <v>1</v>
      </c>
      <c r="Y131" s="29">
        <f t="shared" si="29"/>
        <v>1</v>
      </c>
      <c r="Z131" s="29">
        <f t="shared" si="30"/>
        <v>1</v>
      </c>
      <c r="AA131" s="29">
        <f t="shared" si="31"/>
        <v>1</v>
      </c>
      <c r="AB131" s="29">
        <f t="shared" si="32"/>
        <v>1</v>
      </c>
      <c r="AC131" s="29">
        <f t="shared" si="33"/>
        <v>1</v>
      </c>
      <c r="AD131" s="29">
        <f t="shared" si="34"/>
        <v>1</v>
      </c>
      <c r="AE131" s="29">
        <f t="shared" si="35"/>
        <v>1</v>
      </c>
      <c r="AF131" s="29">
        <f t="shared" si="36"/>
        <v>1</v>
      </c>
      <c r="AG131" s="29">
        <f t="shared" si="37"/>
        <v>1</v>
      </c>
      <c r="AH131" s="29">
        <f t="shared" si="38"/>
        <v>0</v>
      </c>
      <c r="AI131" s="29">
        <f t="shared" si="39"/>
        <v>0</v>
      </c>
      <c r="AJ131" s="29">
        <f t="shared" si="40"/>
        <v>0</v>
      </c>
      <c r="AK131" s="29">
        <f t="shared" si="41"/>
        <v>0</v>
      </c>
      <c r="AL131" s="29">
        <f t="shared" si="42"/>
        <v>0</v>
      </c>
      <c r="AM131" s="29">
        <f t="shared" si="43"/>
        <v>0</v>
      </c>
      <c r="AN131" s="29">
        <f t="shared" si="44"/>
        <v>11</v>
      </c>
      <c r="AO131" s="29">
        <f t="shared" si="45"/>
        <v>0</v>
      </c>
    </row>
    <row r="132" spans="1:41" ht="28.5" customHeight="1" x14ac:dyDescent="0.25">
      <c r="A132" s="31">
        <v>128</v>
      </c>
      <c r="B132" s="36"/>
      <c r="C132" s="30" t="str">
        <f t="shared" si="25"/>
        <v/>
      </c>
      <c r="D132" s="4" t="str">
        <f>IF(LEN(PhieuBauCu!$C$3) &gt;0, IF(OR(LEN($B132)=0,LEN(D$1)=0),"",IF(OR($B132=0,$AN132&gt;PhieuBauCu!$C$20),0,IF(SUBSTITUTE(LOWER($B132),D$1,",")=LOWER($B132),1,0))),"")</f>
        <v/>
      </c>
      <c r="E132" s="4" t="str">
        <f>IF(LEN(PhieuBauCu!$C$3) &gt;0, IF(OR(LEN($B132)=0,LEN(E$1)=0),"",IF(OR($B132=0,$AN132&gt;PhieuBauCu!$C$20),0,IF(SUBSTITUTE(LOWER($B132),E$1,",")=LOWER($B132),1,0))),"")</f>
        <v/>
      </c>
      <c r="F132" s="4" t="str">
        <f>IF(LEN(PhieuBauCu!$C$3) &gt;0,  IF(OR(LEN($B132)=0,LEN(F$1)=0),"",IF(OR($B132=0,$AN132&gt;PhieuBauCu!$C$20),0,IF(SUBSTITUTE(LOWER($B132),F$1,",")=LOWER($B132),1,0))),"")</f>
        <v/>
      </c>
      <c r="G132" s="4" t="str">
        <f>IF(LEN(PhieuBauCu!$C$3) &gt;0,  IF(OR(LEN($B132)=0,LEN(G$1)=0),"",IF(OR($B132=0,$AN132&gt;PhieuBauCu!$C$20),0,IF(SUBSTITUTE(LOWER($B132),G$1,",")=LOWER($B132),1,0))),"")</f>
        <v/>
      </c>
      <c r="H132" s="4" t="str">
        <f>IF(LEN(PhieuBauCu!$C$3) &gt;0,  IF(OR(LEN($B132)=0,LEN(H$1)=0),"",IF(OR($B132=0,$AN132&gt;PhieuBauCu!$C$20),0,IF(SUBSTITUTE(LOWER($B132),H$1,",")=LOWER($B132),1,0))),"")</f>
        <v/>
      </c>
      <c r="I132" s="4" t="str">
        <f>IF(LEN(PhieuBauCu!$C$3) &gt;0,  IF(OR(LEN($B132)=0,LEN(I$1)=0),"",IF(OR($B132=0,$AN132&gt;PhieuBauCu!$C$20),0,IF(SUBSTITUTE(LOWER($B132),I$1,",")=LOWER($B132),1,0))),"")</f>
        <v/>
      </c>
      <c r="J132" s="4" t="str">
        <f>IF(LEN(PhieuBauCu!$C$3) &gt;0, IF(OR(LEN($B132)=0,LEN(J$1)=0),"",IF(OR($B132=0,$AN132&gt;PhieuBauCu!$C$20),0,IF(SUBSTITUTE(LOWER($B132),J$1,",")=LOWER($B132),1,0))),"")</f>
        <v/>
      </c>
      <c r="K132" s="4" t="str">
        <f>IF(LEN(PhieuBauCu!$C$3) &gt;0, IF(OR(LEN($B132)=0,LEN(K$1)=0),"",IF(OR($B132=0,$AN132&gt;PhieuBauCu!$C$20),0,IF(SUBSTITUTE(LOWER($B132),K$1,",")=LOWER($B132),1,0))),"")</f>
        <v/>
      </c>
      <c r="L132" s="4" t="str">
        <f>IF(LEN(PhieuBauCu!$C$3) &gt;0, IF(OR(LEN($B132)=0,LEN(L$1)=0),"",IF(OR($B132=0,$AN132&gt;PhieuBauCu!$C$20),0,IF(SUBSTITUTE(LOWER($B132),L$1,",")=LOWER($B132),1,0))),"")</f>
        <v/>
      </c>
      <c r="M132" s="4" t="str">
        <f>IF(LEN(PhieuBauCu!$C$3) &gt;0,  IF(OR(LEN($B132)=0,LEN(M$1)=0),"",IF(OR($B132=0,$AN132&gt;PhieuBauCu!$C$20),0,IF(SUBSTITUTE(LOWER($B132),M$1,",")=LOWER($B132),1,0))),"")</f>
        <v/>
      </c>
      <c r="N132" s="4" t="str">
        <f>IF(LEN(PhieuBauCu!$C$3) &gt;0,  IF(OR(LEN($B132)=0,LEN(N$1)=0),"",IF(OR($B132=0,$AN132&gt;PhieuBauCu!$C$20),0,IF(SUBSTITUTE(LOWER($B132),N$1,",")=LOWER($B132),1,0))),"")</f>
        <v/>
      </c>
      <c r="O132" s="4" t="str">
        <f>IF(LEN(PhieuBauCu!$C$3) &gt;0,  IF(OR(LEN($B132)=0,LEN(O$1)=0),"",IF(OR($B132=0,$AN132&gt;PhieuBauCu!$C$20),0,IF(SUBSTITUTE(LOWER($B132),O$1,",")=LOWER($B132),1,0))),"")</f>
        <v/>
      </c>
      <c r="P132" s="4" t="str">
        <f>IF(LEN(PhieuBauCu!$C$3) &gt;0,  IF(OR(LEN($B132)=0,LEN(P$1)=0),"",IF(OR($B132=0,$AN132&gt;PhieuBauCu!$C$20),0,IF(SUBSTITUTE(LOWER($B132),P$1,",")=LOWER($B132),1,0))),"")</f>
        <v/>
      </c>
      <c r="Q132" s="4" t="str">
        <f>IF(LEN(PhieuBauCu!$C$3) &gt;0,  IF(OR(LEN($B132)=0,LEN(Q$1)=0),"",IF(OR($B132=0,$AN132&gt;PhieuBauCu!$C$20),0,IF(SUBSTITUTE(LOWER($B132),Q$1,",")=LOWER($B132),1,0))),"")</f>
        <v/>
      </c>
      <c r="R132" s="4" t="str">
        <f>IF(LEN(PhieuBauCu!$C$3) &gt;0,  IF(OR(LEN($B132)=0,LEN(R$1)=0),"",IF(OR($B132=0,$AN132&gt;PhieuBauCu!$C$20),0,IF(SUBSTITUTE(LOWER($B132),R$1,",")=LOWER($B132),1,0))),"")</f>
        <v/>
      </c>
      <c r="S132" s="4" t="str">
        <f>IF(LEN(PhieuBauCu!$C$3) &gt;0,  IF(OR(LEN($B132)=0,LEN(S$1)=0),"",IF(OR($B132=0,$AN132&gt;PhieuBauCu!$C$20),0,IF(SUBSTITUTE(LOWER($B132),S$1,",")=LOWER($B132),1,0))),"")</f>
        <v/>
      </c>
      <c r="T132" s="4" t="str">
        <f>IF(LEN(PhieuBauCu!$C$3) &gt;0,  IF(OR(LEN($B132)=0,LEN(T$1)=0),"",IF(OR($B132=0,$AN132&gt;PhieuBauCu!$C$20),0,IF(SUBSTITUTE(LOWER($B132),T$1,",")=LOWER($B132),1,0))),"")</f>
        <v/>
      </c>
      <c r="U132" s="10">
        <f t="shared" si="26"/>
        <v>0</v>
      </c>
      <c r="V132" s="29">
        <f>IF(B132=0,0,IF(AND(LEN(B132&gt;0),U132&gt;=1, U132&lt;=PhieuBauCu!$C$20),1,0))</f>
        <v>0</v>
      </c>
      <c r="W132" s="29">
        <f t="shared" si="27"/>
        <v>1</v>
      </c>
      <c r="X132" s="29">
        <f t="shared" si="28"/>
        <v>1</v>
      </c>
      <c r="Y132" s="29">
        <f t="shared" si="29"/>
        <v>1</v>
      </c>
      <c r="Z132" s="29">
        <f t="shared" si="30"/>
        <v>1</v>
      </c>
      <c r="AA132" s="29">
        <f t="shared" si="31"/>
        <v>1</v>
      </c>
      <c r="AB132" s="29">
        <f t="shared" si="32"/>
        <v>1</v>
      </c>
      <c r="AC132" s="29">
        <f t="shared" si="33"/>
        <v>1</v>
      </c>
      <c r="AD132" s="29">
        <f t="shared" si="34"/>
        <v>1</v>
      </c>
      <c r="AE132" s="29">
        <f t="shared" si="35"/>
        <v>1</v>
      </c>
      <c r="AF132" s="29">
        <f t="shared" si="36"/>
        <v>1</v>
      </c>
      <c r="AG132" s="29">
        <f t="shared" si="37"/>
        <v>1</v>
      </c>
      <c r="AH132" s="29">
        <f t="shared" si="38"/>
        <v>0</v>
      </c>
      <c r="AI132" s="29">
        <f t="shared" si="39"/>
        <v>0</v>
      </c>
      <c r="AJ132" s="29">
        <f t="shared" si="40"/>
        <v>0</v>
      </c>
      <c r="AK132" s="29">
        <f t="shared" si="41"/>
        <v>0</v>
      </c>
      <c r="AL132" s="29">
        <f t="shared" si="42"/>
        <v>0</v>
      </c>
      <c r="AM132" s="29">
        <f t="shared" si="43"/>
        <v>0</v>
      </c>
      <c r="AN132" s="29">
        <f t="shared" si="44"/>
        <v>11</v>
      </c>
      <c r="AO132" s="29">
        <f t="shared" si="45"/>
        <v>0</v>
      </c>
    </row>
    <row r="133" spans="1:41" ht="28.5" customHeight="1" x14ac:dyDescent="0.25">
      <c r="A133" s="31">
        <v>129</v>
      </c>
      <c r="B133" s="36"/>
      <c r="C133" s="30" t="str">
        <f t="shared" si="25"/>
        <v/>
      </c>
      <c r="D133" s="4" t="str">
        <f>IF(LEN(PhieuBauCu!$C$3) &gt;0, IF(OR(LEN($B133)=0,LEN(D$1)=0),"",IF(OR($B133=0,$AN133&gt;PhieuBauCu!$C$20),0,IF(SUBSTITUTE(LOWER($B133),D$1,",")=LOWER($B133),1,0))),"")</f>
        <v/>
      </c>
      <c r="E133" s="4" t="str">
        <f>IF(LEN(PhieuBauCu!$C$3) &gt;0, IF(OR(LEN($B133)=0,LEN(E$1)=0),"",IF(OR($B133=0,$AN133&gt;PhieuBauCu!$C$20),0,IF(SUBSTITUTE(LOWER($B133),E$1,",")=LOWER($B133),1,0))),"")</f>
        <v/>
      </c>
      <c r="F133" s="4" t="str">
        <f>IF(LEN(PhieuBauCu!$C$3) &gt;0,  IF(OR(LEN($B133)=0,LEN(F$1)=0),"",IF(OR($B133=0,$AN133&gt;PhieuBauCu!$C$20),0,IF(SUBSTITUTE(LOWER($B133),F$1,",")=LOWER($B133),1,0))),"")</f>
        <v/>
      </c>
      <c r="G133" s="4" t="str">
        <f>IF(LEN(PhieuBauCu!$C$3) &gt;0,  IF(OR(LEN($B133)=0,LEN(G$1)=0),"",IF(OR($B133=0,$AN133&gt;PhieuBauCu!$C$20),0,IF(SUBSTITUTE(LOWER($B133),G$1,",")=LOWER($B133),1,0))),"")</f>
        <v/>
      </c>
      <c r="H133" s="4" t="str">
        <f>IF(LEN(PhieuBauCu!$C$3) &gt;0,  IF(OR(LEN($B133)=0,LEN(H$1)=0),"",IF(OR($B133=0,$AN133&gt;PhieuBauCu!$C$20),0,IF(SUBSTITUTE(LOWER($B133),H$1,",")=LOWER($B133),1,0))),"")</f>
        <v/>
      </c>
      <c r="I133" s="4" t="str">
        <f>IF(LEN(PhieuBauCu!$C$3) &gt;0,  IF(OR(LEN($B133)=0,LEN(I$1)=0),"",IF(OR($B133=0,$AN133&gt;PhieuBauCu!$C$20),0,IF(SUBSTITUTE(LOWER($B133),I$1,",")=LOWER($B133),1,0))),"")</f>
        <v/>
      </c>
      <c r="J133" s="4" t="str">
        <f>IF(LEN(PhieuBauCu!$C$3) &gt;0, IF(OR(LEN($B133)=0,LEN(J$1)=0),"",IF(OR($B133=0,$AN133&gt;PhieuBauCu!$C$20),0,IF(SUBSTITUTE(LOWER($B133),J$1,",")=LOWER($B133),1,0))),"")</f>
        <v/>
      </c>
      <c r="K133" s="4" t="str">
        <f>IF(LEN(PhieuBauCu!$C$3) &gt;0, IF(OR(LEN($B133)=0,LEN(K$1)=0),"",IF(OR($B133=0,$AN133&gt;PhieuBauCu!$C$20),0,IF(SUBSTITUTE(LOWER($B133),K$1,",")=LOWER($B133),1,0))),"")</f>
        <v/>
      </c>
      <c r="L133" s="4" t="str">
        <f>IF(LEN(PhieuBauCu!$C$3) &gt;0, IF(OR(LEN($B133)=0,LEN(L$1)=0),"",IF(OR($B133=0,$AN133&gt;PhieuBauCu!$C$20),0,IF(SUBSTITUTE(LOWER($B133),L$1,",")=LOWER($B133),1,0))),"")</f>
        <v/>
      </c>
      <c r="M133" s="4" t="str">
        <f>IF(LEN(PhieuBauCu!$C$3) &gt;0,  IF(OR(LEN($B133)=0,LEN(M$1)=0),"",IF(OR($B133=0,$AN133&gt;PhieuBauCu!$C$20),0,IF(SUBSTITUTE(LOWER($B133),M$1,",")=LOWER($B133),1,0))),"")</f>
        <v/>
      </c>
      <c r="N133" s="4" t="str">
        <f>IF(LEN(PhieuBauCu!$C$3) &gt;0,  IF(OR(LEN($B133)=0,LEN(N$1)=0),"",IF(OR($B133=0,$AN133&gt;PhieuBauCu!$C$20),0,IF(SUBSTITUTE(LOWER($B133),N$1,",")=LOWER($B133),1,0))),"")</f>
        <v/>
      </c>
      <c r="O133" s="4" t="str">
        <f>IF(LEN(PhieuBauCu!$C$3) &gt;0,  IF(OR(LEN($B133)=0,LEN(O$1)=0),"",IF(OR($B133=0,$AN133&gt;PhieuBauCu!$C$20),0,IF(SUBSTITUTE(LOWER($B133),O$1,",")=LOWER($B133),1,0))),"")</f>
        <v/>
      </c>
      <c r="P133" s="4" t="str">
        <f>IF(LEN(PhieuBauCu!$C$3) &gt;0,  IF(OR(LEN($B133)=0,LEN(P$1)=0),"",IF(OR($B133=0,$AN133&gt;PhieuBauCu!$C$20),0,IF(SUBSTITUTE(LOWER($B133),P$1,",")=LOWER($B133),1,0))),"")</f>
        <v/>
      </c>
      <c r="Q133" s="4" t="str">
        <f>IF(LEN(PhieuBauCu!$C$3) &gt;0,  IF(OR(LEN($B133)=0,LEN(Q$1)=0),"",IF(OR($B133=0,$AN133&gt;PhieuBauCu!$C$20),0,IF(SUBSTITUTE(LOWER($B133),Q$1,",")=LOWER($B133),1,0))),"")</f>
        <v/>
      </c>
      <c r="R133" s="4" t="str">
        <f>IF(LEN(PhieuBauCu!$C$3) &gt;0,  IF(OR(LEN($B133)=0,LEN(R$1)=0),"",IF(OR($B133=0,$AN133&gt;PhieuBauCu!$C$20),0,IF(SUBSTITUTE(LOWER($B133),R$1,",")=LOWER($B133),1,0))),"")</f>
        <v/>
      </c>
      <c r="S133" s="4" t="str">
        <f>IF(LEN(PhieuBauCu!$C$3) &gt;0,  IF(OR(LEN($B133)=0,LEN(S$1)=0),"",IF(OR($B133=0,$AN133&gt;PhieuBauCu!$C$20),0,IF(SUBSTITUTE(LOWER($B133),S$1,",")=LOWER($B133),1,0))),"")</f>
        <v/>
      </c>
      <c r="T133" s="4" t="str">
        <f>IF(LEN(PhieuBauCu!$C$3) &gt;0,  IF(OR(LEN($B133)=0,LEN(T$1)=0),"",IF(OR($B133=0,$AN133&gt;PhieuBauCu!$C$20),0,IF(SUBSTITUTE(LOWER($B133),T$1,",")=LOWER($B133),1,0))),"")</f>
        <v/>
      </c>
      <c r="U133" s="10">
        <f t="shared" si="26"/>
        <v>0</v>
      </c>
      <c r="V133" s="29">
        <f>IF(B133=0,0,IF(AND(LEN(B133&gt;0),U133&gt;=1, U133&lt;=PhieuBauCu!$C$20),1,0))</f>
        <v>0</v>
      </c>
      <c r="W133" s="29">
        <f t="shared" si="27"/>
        <v>1</v>
      </c>
      <c r="X133" s="29">
        <f t="shared" si="28"/>
        <v>1</v>
      </c>
      <c r="Y133" s="29">
        <f t="shared" si="29"/>
        <v>1</v>
      </c>
      <c r="Z133" s="29">
        <f t="shared" si="30"/>
        <v>1</v>
      </c>
      <c r="AA133" s="29">
        <f t="shared" si="31"/>
        <v>1</v>
      </c>
      <c r="AB133" s="29">
        <f t="shared" si="32"/>
        <v>1</v>
      </c>
      <c r="AC133" s="29">
        <f t="shared" si="33"/>
        <v>1</v>
      </c>
      <c r="AD133" s="29">
        <f t="shared" si="34"/>
        <v>1</v>
      </c>
      <c r="AE133" s="29">
        <f t="shared" si="35"/>
        <v>1</v>
      </c>
      <c r="AF133" s="29">
        <f t="shared" si="36"/>
        <v>1</v>
      </c>
      <c r="AG133" s="29">
        <f t="shared" si="37"/>
        <v>1</v>
      </c>
      <c r="AH133" s="29">
        <f t="shared" si="38"/>
        <v>0</v>
      </c>
      <c r="AI133" s="29">
        <f t="shared" si="39"/>
        <v>0</v>
      </c>
      <c r="AJ133" s="29">
        <f t="shared" si="40"/>
        <v>0</v>
      </c>
      <c r="AK133" s="29">
        <f t="shared" si="41"/>
        <v>0</v>
      </c>
      <c r="AL133" s="29">
        <f t="shared" si="42"/>
        <v>0</v>
      </c>
      <c r="AM133" s="29">
        <f t="shared" si="43"/>
        <v>0</v>
      </c>
      <c r="AN133" s="29">
        <f t="shared" si="44"/>
        <v>11</v>
      </c>
      <c r="AO133" s="29">
        <f t="shared" si="45"/>
        <v>0</v>
      </c>
    </row>
    <row r="134" spans="1:41" ht="28.5" customHeight="1" x14ac:dyDescent="0.25">
      <c r="A134" s="31">
        <v>130</v>
      </c>
      <c r="B134" s="36"/>
      <c r="C134" s="30" t="str">
        <f t="shared" ref="C134:C197" si="46">IF(LEN(B134)&gt;0,IF(V134=1,"Ok","Not Ok"),"")</f>
        <v/>
      </c>
      <c r="D134" s="4" t="str">
        <f>IF(LEN(PhieuBauCu!$C$3) &gt;0, IF(OR(LEN($B134)=0,LEN(D$1)=0),"",IF(OR($B134=0,$AN134&gt;PhieuBauCu!$C$20),0,IF(SUBSTITUTE(LOWER($B134),D$1,",")=LOWER($B134),1,0))),"")</f>
        <v/>
      </c>
      <c r="E134" s="4" t="str">
        <f>IF(LEN(PhieuBauCu!$C$3) &gt;0, IF(OR(LEN($B134)=0,LEN(E$1)=0),"",IF(OR($B134=0,$AN134&gt;PhieuBauCu!$C$20),0,IF(SUBSTITUTE(LOWER($B134),E$1,",")=LOWER($B134),1,0))),"")</f>
        <v/>
      </c>
      <c r="F134" s="4" t="str">
        <f>IF(LEN(PhieuBauCu!$C$3) &gt;0,  IF(OR(LEN($B134)=0,LEN(F$1)=0),"",IF(OR($B134=0,$AN134&gt;PhieuBauCu!$C$20),0,IF(SUBSTITUTE(LOWER($B134),F$1,",")=LOWER($B134),1,0))),"")</f>
        <v/>
      </c>
      <c r="G134" s="4" t="str">
        <f>IF(LEN(PhieuBauCu!$C$3) &gt;0,  IF(OR(LEN($B134)=0,LEN(G$1)=0),"",IF(OR($B134=0,$AN134&gt;PhieuBauCu!$C$20),0,IF(SUBSTITUTE(LOWER($B134),G$1,",")=LOWER($B134),1,0))),"")</f>
        <v/>
      </c>
      <c r="H134" s="4" t="str">
        <f>IF(LEN(PhieuBauCu!$C$3) &gt;0,  IF(OR(LEN($B134)=0,LEN(H$1)=0),"",IF(OR($B134=0,$AN134&gt;PhieuBauCu!$C$20),0,IF(SUBSTITUTE(LOWER($B134),H$1,",")=LOWER($B134),1,0))),"")</f>
        <v/>
      </c>
      <c r="I134" s="4" t="str">
        <f>IF(LEN(PhieuBauCu!$C$3) &gt;0,  IF(OR(LEN($B134)=0,LEN(I$1)=0),"",IF(OR($B134=0,$AN134&gt;PhieuBauCu!$C$20),0,IF(SUBSTITUTE(LOWER($B134),I$1,",")=LOWER($B134),1,0))),"")</f>
        <v/>
      </c>
      <c r="J134" s="4" t="str">
        <f>IF(LEN(PhieuBauCu!$C$3) &gt;0, IF(OR(LEN($B134)=0,LEN(J$1)=0),"",IF(OR($B134=0,$AN134&gt;PhieuBauCu!$C$20),0,IF(SUBSTITUTE(LOWER($B134),J$1,",")=LOWER($B134),1,0))),"")</f>
        <v/>
      </c>
      <c r="K134" s="4" t="str">
        <f>IF(LEN(PhieuBauCu!$C$3) &gt;0, IF(OR(LEN($B134)=0,LEN(K$1)=0),"",IF(OR($B134=0,$AN134&gt;PhieuBauCu!$C$20),0,IF(SUBSTITUTE(LOWER($B134),K$1,",")=LOWER($B134),1,0))),"")</f>
        <v/>
      </c>
      <c r="L134" s="4" t="str">
        <f>IF(LEN(PhieuBauCu!$C$3) &gt;0, IF(OR(LEN($B134)=0,LEN(L$1)=0),"",IF(OR($B134=0,$AN134&gt;PhieuBauCu!$C$20),0,IF(SUBSTITUTE(LOWER($B134),L$1,",")=LOWER($B134),1,0))),"")</f>
        <v/>
      </c>
      <c r="M134" s="4" t="str">
        <f>IF(LEN(PhieuBauCu!$C$3) &gt;0,  IF(OR(LEN($B134)=0,LEN(M$1)=0),"",IF(OR($B134=0,$AN134&gt;PhieuBauCu!$C$20),0,IF(SUBSTITUTE(LOWER($B134),M$1,",")=LOWER($B134),1,0))),"")</f>
        <v/>
      </c>
      <c r="N134" s="4" t="str">
        <f>IF(LEN(PhieuBauCu!$C$3) &gt;0,  IF(OR(LEN($B134)=0,LEN(N$1)=0),"",IF(OR($B134=0,$AN134&gt;PhieuBauCu!$C$20),0,IF(SUBSTITUTE(LOWER($B134),N$1,",")=LOWER($B134),1,0))),"")</f>
        <v/>
      </c>
      <c r="O134" s="4" t="str">
        <f>IF(LEN(PhieuBauCu!$C$3) &gt;0,  IF(OR(LEN($B134)=0,LEN(O$1)=0),"",IF(OR($B134=0,$AN134&gt;PhieuBauCu!$C$20),0,IF(SUBSTITUTE(LOWER($B134),O$1,",")=LOWER($B134),1,0))),"")</f>
        <v/>
      </c>
      <c r="P134" s="4" t="str">
        <f>IF(LEN(PhieuBauCu!$C$3) &gt;0,  IF(OR(LEN($B134)=0,LEN(P$1)=0),"",IF(OR($B134=0,$AN134&gt;PhieuBauCu!$C$20),0,IF(SUBSTITUTE(LOWER($B134),P$1,",")=LOWER($B134),1,0))),"")</f>
        <v/>
      </c>
      <c r="Q134" s="4" t="str">
        <f>IF(LEN(PhieuBauCu!$C$3) &gt;0,  IF(OR(LEN($B134)=0,LEN(Q$1)=0),"",IF(OR($B134=0,$AN134&gt;PhieuBauCu!$C$20),0,IF(SUBSTITUTE(LOWER($B134),Q$1,",")=LOWER($B134),1,0))),"")</f>
        <v/>
      </c>
      <c r="R134" s="4" t="str">
        <f>IF(LEN(PhieuBauCu!$C$3) &gt;0,  IF(OR(LEN($B134)=0,LEN(R$1)=0),"",IF(OR($B134=0,$AN134&gt;PhieuBauCu!$C$20),0,IF(SUBSTITUTE(LOWER($B134),R$1,",")=LOWER($B134),1,0))),"")</f>
        <v/>
      </c>
      <c r="S134" s="4" t="str">
        <f>IF(LEN(PhieuBauCu!$C$3) &gt;0,  IF(OR(LEN($B134)=0,LEN(S$1)=0),"",IF(OR($B134=0,$AN134&gt;PhieuBauCu!$C$20),0,IF(SUBSTITUTE(LOWER($B134),S$1,",")=LOWER($B134),1,0))),"")</f>
        <v/>
      </c>
      <c r="T134" s="4" t="str">
        <f>IF(LEN(PhieuBauCu!$C$3) &gt;0,  IF(OR(LEN($B134)=0,LEN(T$1)=0),"",IF(OR($B134=0,$AN134&gt;PhieuBauCu!$C$20),0,IF(SUBSTITUTE(LOWER($B134),T$1,",")=LOWER($B134),1,0))),"")</f>
        <v/>
      </c>
      <c r="U134" s="10">
        <f t="shared" ref="U134:U197" si="47">SUM(D134:T134)</f>
        <v>0</v>
      </c>
      <c r="V134" s="29">
        <f>IF(B134=0,0,IF(AND(LEN(B134&gt;0),U134&gt;=1, U134&lt;=PhieuBauCu!$C$20),1,0))</f>
        <v>0</v>
      </c>
      <c r="W134" s="29">
        <f t="shared" ref="W134:W197" si="48">IF(LEN(D$1)&gt;0,IF(SUBSTITUTE(LOWER($B134),D$1,",")=LOWER($B134),1,0),0)</f>
        <v>1</v>
      </c>
      <c r="X134" s="29">
        <f t="shared" ref="X134:X197" si="49">IF(LEN(E$1)&gt;0,IF(SUBSTITUTE(LOWER($B134),E$1,",")=LOWER($B134),1,0),0)</f>
        <v>1</v>
      </c>
      <c r="Y134" s="29">
        <f t="shared" ref="Y134:Y197" si="50">IF(LEN(F$1)&gt;0,IF(SUBSTITUTE(LOWER($B134),F$1,",")=LOWER($B134),1,0),0)</f>
        <v>1</v>
      </c>
      <c r="Z134" s="29">
        <f t="shared" ref="Z134:Z197" si="51">IF(LEN(G$1)&gt;0,IF(SUBSTITUTE(LOWER($B134),G$1,",")=LOWER($B134),1,0),0)</f>
        <v>1</v>
      </c>
      <c r="AA134" s="29">
        <f t="shared" ref="AA134:AA197" si="52">IF(LEN(H$1)&gt;0,IF(SUBSTITUTE(LOWER($B134),H$1,",")=LOWER($B134),1,0),0)</f>
        <v>1</v>
      </c>
      <c r="AB134" s="29">
        <f t="shared" ref="AB134:AB197" si="53">IF(LEN(I$1)&gt;0,IF(SUBSTITUTE(LOWER($B134),I$1,",")=LOWER($B134),1,0),0)</f>
        <v>1</v>
      </c>
      <c r="AC134" s="29">
        <f t="shared" ref="AC134:AC197" si="54">IF(LEN(J$1)&gt;0,IF(SUBSTITUTE(LOWER($B134),J$1,",")=LOWER($B134),1,0),0)</f>
        <v>1</v>
      </c>
      <c r="AD134" s="29">
        <f t="shared" ref="AD134:AD197" si="55">IF(LEN(K$1)&gt;0,IF(SUBSTITUTE(LOWER($B134),K$1,",")=LOWER($B134),1,0),0)</f>
        <v>1</v>
      </c>
      <c r="AE134" s="29">
        <f t="shared" ref="AE134:AE197" si="56">IF(LEN(L$1)&gt;0,IF(SUBSTITUTE(LOWER($B134),L$1,",")=LOWER($B134),1,0),0)</f>
        <v>1</v>
      </c>
      <c r="AF134" s="29">
        <f t="shared" ref="AF134:AF197" si="57">IF(LEN(M$1)&gt;0,IF(SUBSTITUTE(LOWER($B134),M$1,",")=LOWER($B134),1,0),0)</f>
        <v>1</v>
      </c>
      <c r="AG134" s="29">
        <f t="shared" ref="AG134:AG197" si="58">IF(LEN(N$1)&gt;0,IF(SUBSTITUTE(LOWER($B134),N$1,",")=LOWER($B134),1,0),0)</f>
        <v>1</v>
      </c>
      <c r="AH134" s="29">
        <f t="shared" ref="AH134:AH197" si="59">IF(LEN(O$1)&gt;0,IF(SUBSTITUTE(LOWER($B134),O$1,",")=LOWER($B134),1,0),0)</f>
        <v>0</v>
      </c>
      <c r="AI134" s="29">
        <f t="shared" ref="AI134:AI197" si="60">IF(LEN(P$1)&gt;0,IF(SUBSTITUTE(LOWER($B134),P$1,",")=LOWER($B134),1,0),0)</f>
        <v>0</v>
      </c>
      <c r="AJ134" s="29">
        <f t="shared" ref="AJ134:AJ197" si="61">IF(LEN(Q$1)&gt;0,IF(SUBSTITUTE(LOWER($B134),Q$1,",")=LOWER($B134),1,0),0)</f>
        <v>0</v>
      </c>
      <c r="AK134" s="29">
        <f t="shared" ref="AK134:AK197" si="62">IF(LEN(R$1)&gt;0,IF(SUBSTITUTE(LOWER($B134),R$1,",")=LOWER($B134),1,0),0)</f>
        <v>0</v>
      </c>
      <c r="AL134" s="29">
        <f t="shared" ref="AL134:AL197" si="63">IF(LEN(S$1)&gt;0,IF(SUBSTITUTE(LOWER($B134),S$1,",")=LOWER($B134),1,0),0)</f>
        <v>0</v>
      </c>
      <c r="AM134" s="29">
        <f t="shared" ref="AM134:AM197" si="64">IF(LEN(T$1)&gt;0,IF(SUBSTITUTE(LOWER($B134),T$1,",")=LOWER($B134),1,0),0)</f>
        <v>0</v>
      </c>
      <c r="AN134" s="29">
        <f t="shared" ref="AN134:AN197" si="65">SUM(W134:AM134)</f>
        <v>11</v>
      </c>
      <c r="AO134" s="29">
        <f t="shared" ref="AO134:AO197" si="66">IF(C134="Ok",1,0)</f>
        <v>0</v>
      </c>
    </row>
    <row r="135" spans="1:41" ht="28.5" customHeight="1" x14ac:dyDescent="0.25">
      <c r="A135" s="31">
        <v>131</v>
      </c>
      <c r="B135" s="36"/>
      <c r="C135" s="30" t="str">
        <f t="shared" si="46"/>
        <v/>
      </c>
      <c r="D135" s="4" t="str">
        <f>IF(LEN(PhieuBauCu!$C$3) &gt;0, IF(OR(LEN($B135)=0,LEN(D$1)=0),"",IF(OR($B135=0,$AN135&gt;PhieuBauCu!$C$20),0,IF(SUBSTITUTE(LOWER($B135),D$1,",")=LOWER($B135),1,0))),"")</f>
        <v/>
      </c>
      <c r="E135" s="4" t="str">
        <f>IF(LEN(PhieuBauCu!$C$3) &gt;0, IF(OR(LEN($B135)=0,LEN(E$1)=0),"",IF(OR($B135=0,$AN135&gt;PhieuBauCu!$C$20),0,IF(SUBSTITUTE(LOWER($B135),E$1,",")=LOWER($B135),1,0))),"")</f>
        <v/>
      </c>
      <c r="F135" s="4" t="str">
        <f>IF(LEN(PhieuBauCu!$C$3) &gt;0,  IF(OR(LEN($B135)=0,LEN(F$1)=0),"",IF(OR($B135=0,$AN135&gt;PhieuBauCu!$C$20),0,IF(SUBSTITUTE(LOWER($B135),F$1,",")=LOWER($B135),1,0))),"")</f>
        <v/>
      </c>
      <c r="G135" s="4" t="str">
        <f>IF(LEN(PhieuBauCu!$C$3) &gt;0,  IF(OR(LEN($B135)=0,LEN(G$1)=0),"",IF(OR($B135=0,$AN135&gt;PhieuBauCu!$C$20),0,IF(SUBSTITUTE(LOWER($B135),G$1,",")=LOWER($B135),1,0))),"")</f>
        <v/>
      </c>
      <c r="H135" s="4" t="str">
        <f>IF(LEN(PhieuBauCu!$C$3) &gt;0,  IF(OR(LEN($B135)=0,LEN(H$1)=0),"",IF(OR($B135=0,$AN135&gt;PhieuBauCu!$C$20),0,IF(SUBSTITUTE(LOWER($B135),H$1,",")=LOWER($B135),1,0))),"")</f>
        <v/>
      </c>
      <c r="I135" s="4" t="str">
        <f>IF(LEN(PhieuBauCu!$C$3) &gt;0,  IF(OR(LEN($B135)=0,LEN(I$1)=0),"",IF(OR($B135=0,$AN135&gt;PhieuBauCu!$C$20),0,IF(SUBSTITUTE(LOWER($B135),I$1,",")=LOWER($B135),1,0))),"")</f>
        <v/>
      </c>
      <c r="J135" s="4" t="str">
        <f>IF(LEN(PhieuBauCu!$C$3) &gt;0, IF(OR(LEN($B135)=0,LEN(J$1)=0),"",IF(OR($B135=0,$AN135&gt;PhieuBauCu!$C$20),0,IF(SUBSTITUTE(LOWER($B135),J$1,",")=LOWER($B135),1,0))),"")</f>
        <v/>
      </c>
      <c r="K135" s="4" t="str">
        <f>IF(LEN(PhieuBauCu!$C$3) &gt;0, IF(OR(LEN($B135)=0,LEN(K$1)=0),"",IF(OR($B135=0,$AN135&gt;PhieuBauCu!$C$20),0,IF(SUBSTITUTE(LOWER($B135),K$1,",")=LOWER($B135),1,0))),"")</f>
        <v/>
      </c>
      <c r="L135" s="4" t="str">
        <f>IF(LEN(PhieuBauCu!$C$3) &gt;0, IF(OR(LEN($B135)=0,LEN(L$1)=0),"",IF(OR($B135=0,$AN135&gt;PhieuBauCu!$C$20),0,IF(SUBSTITUTE(LOWER($B135),L$1,",")=LOWER($B135),1,0))),"")</f>
        <v/>
      </c>
      <c r="M135" s="4" t="str">
        <f>IF(LEN(PhieuBauCu!$C$3) &gt;0,  IF(OR(LEN($B135)=0,LEN(M$1)=0),"",IF(OR($B135=0,$AN135&gt;PhieuBauCu!$C$20),0,IF(SUBSTITUTE(LOWER($B135),M$1,",")=LOWER($B135),1,0))),"")</f>
        <v/>
      </c>
      <c r="N135" s="4" t="str">
        <f>IF(LEN(PhieuBauCu!$C$3) &gt;0,  IF(OR(LEN($B135)=0,LEN(N$1)=0),"",IF(OR($B135=0,$AN135&gt;PhieuBauCu!$C$20),0,IF(SUBSTITUTE(LOWER($B135),N$1,",")=LOWER($B135),1,0))),"")</f>
        <v/>
      </c>
      <c r="O135" s="4" t="str">
        <f>IF(LEN(PhieuBauCu!$C$3) &gt;0,  IF(OR(LEN($B135)=0,LEN(O$1)=0),"",IF(OR($B135=0,$AN135&gt;PhieuBauCu!$C$20),0,IF(SUBSTITUTE(LOWER($B135),O$1,",")=LOWER($B135),1,0))),"")</f>
        <v/>
      </c>
      <c r="P135" s="4" t="str">
        <f>IF(LEN(PhieuBauCu!$C$3) &gt;0,  IF(OR(LEN($B135)=0,LEN(P$1)=0),"",IF(OR($B135=0,$AN135&gt;PhieuBauCu!$C$20),0,IF(SUBSTITUTE(LOWER($B135),P$1,",")=LOWER($B135),1,0))),"")</f>
        <v/>
      </c>
      <c r="Q135" s="4" t="str">
        <f>IF(LEN(PhieuBauCu!$C$3) &gt;0,  IF(OR(LEN($B135)=0,LEN(Q$1)=0),"",IF(OR($B135=0,$AN135&gt;PhieuBauCu!$C$20),0,IF(SUBSTITUTE(LOWER($B135),Q$1,",")=LOWER($B135),1,0))),"")</f>
        <v/>
      </c>
      <c r="R135" s="4" t="str">
        <f>IF(LEN(PhieuBauCu!$C$3) &gt;0,  IF(OR(LEN($B135)=0,LEN(R$1)=0),"",IF(OR($B135=0,$AN135&gt;PhieuBauCu!$C$20),0,IF(SUBSTITUTE(LOWER($B135),R$1,",")=LOWER($B135),1,0))),"")</f>
        <v/>
      </c>
      <c r="S135" s="4" t="str">
        <f>IF(LEN(PhieuBauCu!$C$3) &gt;0,  IF(OR(LEN($B135)=0,LEN(S$1)=0),"",IF(OR($B135=0,$AN135&gt;PhieuBauCu!$C$20),0,IF(SUBSTITUTE(LOWER($B135),S$1,",")=LOWER($B135),1,0))),"")</f>
        <v/>
      </c>
      <c r="T135" s="4" t="str">
        <f>IF(LEN(PhieuBauCu!$C$3) &gt;0,  IF(OR(LEN($B135)=0,LEN(T$1)=0),"",IF(OR($B135=0,$AN135&gt;PhieuBauCu!$C$20),0,IF(SUBSTITUTE(LOWER($B135),T$1,",")=LOWER($B135),1,0))),"")</f>
        <v/>
      </c>
      <c r="U135" s="10">
        <f t="shared" si="47"/>
        <v>0</v>
      </c>
      <c r="V135" s="29">
        <f>IF(B135=0,0,IF(AND(LEN(B135&gt;0),U135&gt;=1, U135&lt;=PhieuBauCu!$C$20),1,0))</f>
        <v>0</v>
      </c>
      <c r="W135" s="29">
        <f t="shared" si="48"/>
        <v>1</v>
      </c>
      <c r="X135" s="29">
        <f t="shared" si="49"/>
        <v>1</v>
      </c>
      <c r="Y135" s="29">
        <f t="shared" si="50"/>
        <v>1</v>
      </c>
      <c r="Z135" s="29">
        <f t="shared" si="51"/>
        <v>1</v>
      </c>
      <c r="AA135" s="29">
        <f t="shared" si="52"/>
        <v>1</v>
      </c>
      <c r="AB135" s="29">
        <f t="shared" si="53"/>
        <v>1</v>
      </c>
      <c r="AC135" s="29">
        <f t="shared" si="54"/>
        <v>1</v>
      </c>
      <c r="AD135" s="29">
        <f t="shared" si="55"/>
        <v>1</v>
      </c>
      <c r="AE135" s="29">
        <f t="shared" si="56"/>
        <v>1</v>
      </c>
      <c r="AF135" s="29">
        <f t="shared" si="57"/>
        <v>1</v>
      </c>
      <c r="AG135" s="29">
        <f t="shared" si="58"/>
        <v>1</v>
      </c>
      <c r="AH135" s="29">
        <f t="shared" si="59"/>
        <v>0</v>
      </c>
      <c r="AI135" s="29">
        <f t="shared" si="60"/>
        <v>0</v>
      </c>
      <c r="AJ135" s="29">
        <f t="shared" si="61"/>
        <v>0</v>
      </c>
      <c r="AK135" s="29">
        <f t="shared" si="62"/>
        <v>0</v>
      </c>
      <c r="AL135" s="29">
        <f t="shared" si="63"/>
        <v>0</v>
      </c>
      <c r="AM135" s="29">
        <f t="shared" si="64"/>
        <v>0</v>
      </c>
      <c r="AN135" s="29">
        <f t="shared" si="65"/>
        <v>11</v>
      </c>
      <c r="AO135" s="29">
        <f t="shared" si="66"/>
        <v>0</v>
      </c>
    </row>
    <row r="136" spans="1:41" ht="28.5" customHeight="1" x14ac:dyDescent="0.25">
      <c r="A136" s="31">
        <v>132</v>
      </c>
      <c r="B136" s="36"/>
      <c r="C136" s="30" t="str">
        <f t="shared" si="46"/>
        <v/>
      </c>
      <c r="D136" s="4" t="str">
        <f>IF(LEN(PhieuBauCu!$C$3) &gt;0, IF(OR(LEN($B136)=0,LEN(D$1)=0),"",IF(OR($B136=0,$AN136&gt;PhieuBauCu!$C$20),0,IF(SUBSTITUTE(LOWER($B136),D$1,",")=LOWER($B136),1,0))),"")</f>
        <v/>
      </c>
      <c r="E136" s="4" t="str">
        <f>IF(LEN(PhieuBauCu!$C$3) &gt;0, IF(OR(LEN($B136)=0,LEN(E$1)=0),"",IF(OR($B136=0,$AN136&gt;PhieuBauCu!$C$20),0,IF(SUBSTITUTE(LOWER($B136),E$1,",")=LOWER($B136),1,0))),"")</f>
        <v/>
      </c>
      <c r="F136" s="4" t="str">
        <f>IF(LEN(PhieuBauCu!$C$3) &gt;0,  IF(OR(LEN($B136)=0,LEN(F$1)=0),"",IF(OR($B136=0,$AN136&gt;PhieuBauCu!$C$20),0,IF(SUBSTITUTE(LOWER($B136),F$1,",")=LOWER($B136),1,0))),"")</f>
        <v/>
      </c>
      <c r="G136" s="4" t="str">
        <f>IF(LEN(PhieuBauCu!$C$3) &gt;0,  IF(OR(LEN($B136)=0,LEN(G$1)=0),"",IF(OR($B136=0,$AN136&gt;PhieuBauCu!$C$20),0,IF(SUBSTITUTE(LOWER($B136),G$1,",")=LOWER($B136),1,0))),"")</f>
        <v/>
      </c>
      <c r="H136" s="4" t="str">
        <f>IF(LEN(PhieuBauCu!$C$3) &gt;0,  IF(OR(LEN($B136)=0,LEN(H$1)=0),"",IF(OR($B136=0,$AN136&gt;PhieuBauCu!$C$20),0,IF(SUBSTITUTE(LOWER($B136),H$1,",")=LOWER($B136),1,0))),"")</f>
        <v/>
      </c>
      <c r="I136" s="4" t="str">
        <f>IF(LEN(PhieuBauCu!$C$3) &gt;0,  IF(OR(LEN($B136)=0,LEN(I$1)=0),"",IF(OR($B136=0,$AN136&gt;PhieuBauCu!$C$20),0,IF(SUBSTITUTE(LOWER($B136),I$1,",")=LOWER($B136),1,0))),"")</f>
        <v/>
      </c>
      <c r="J136" s="4" t="str">
        <f>IF(LEN(PhieuBauCu!$C$3) &gt;0, IF(OR(LEN($B136)=0,LEN(J$1)=0),"",IF(OR($B136=0,$AN136&gt;PhieuBauCu!$C$20),0,IF(SUBSTITUTE(LOWER($B136),J$1,",")=LOWER($B136),1,0))),"")</f>
        <v/>
      </c>
      <c r="K136" s="4" t="str">
        <f>IF(LEN(PhieuBauCu!$C$3) &gt;0, IF(OR(LEN($B136)=0,LEN(K$1)=0),"",IF(OR($B136=0,$AN136&gt;PhieuBauCu!$C$20),0,IF(SUBSTITUTE(LOWER($B136),K$1,",")=LOWER($B136),1,0))),"")</f>
        <v/>
      </c>
      <c r="L136" s="4" t="str">
        <f>IF(LEN(PhieuBauCu!$C$3) &gt;0, IF(OR(LEN($B136)=0,LEN(L$1)=0),"",IF(OR($B136=0,$AN136&gt;PhieuBauCu!$C$20),0,IF(SUBSTITUTE(LOWER($B136),L$1,",")=LOWER($B136),1,0))),"")</f>
        <v/>
      </c>
      <c r="M136" s="4" t="str">
        <f>IF(LEN(PhieuBauCu!$C$3) &gt;0,  IF(OR(LEN($B136)=0,LEN(M$1)=0),"",IF(OR($B136=0,$AN136&gt;PhieuBauCu!$C$20),0,IF(SUBSTITUTE(LOWER($B136),M$1,",")=LOWER($B136),1,0))),"")</f>
        <v/>
      </c>
      <c r="N136" s="4" t="str">
        <f>IF(LEN(PhieuBauCu!$C$3) &gt;0,  IF(OR(LEN($B136)=0,LEN(N$1)=0),"",IF(OR($B136=0,$AN136&gt;PhieuBauCu!$C$20),0,IF(SUBSTITUTE(LOWER($B136),N$1,",")=LOWER($B136),1,0))),"")</f>
        <v/>
      </c>
      <c r="O136" s="4" t="str">
        <f>IF(LEN(PhieuBauCu!$C$3) &gt;0,  IF(OR(LEN($B136)=0,LEN(O$1)=0),"",IF(OR($B136=0,$AN136&gt;PhieuBauCu!$C$20),0,IF(SUBSTITUTE(LOWER($B136),O$1,",")=LOWER($B136),1,0))),"")</f>
        <v/>
      </c>
      <c r="P136" s="4" t="str">
        <f>IF(LEN(PhieuBauCu!$C$3) &gt;0,  IF(OR(LEN($B136)=0,LEN(P$1)=0),"",IF(OR($B136=0,$AN136&gt;PhieuBauCu!$C$20),0,IF(SUBSTITUTE(LOWER($B136),P$1,",")=LOWER($B136),1,0))),"")</f>
        <v/>
      </c>
      <c r="Q136" s="4" t="str">
        <f>IF(LEN(PhieuBauCu!$C$3) &gt;0,  IF(OR(LEN($B136)=0,LEN(Q$1)=0),"",IF(OR($B136=0,$AN136&gt;PhieuBauCu!$C$20),0,IF(SUBSTITUTE(LOWER($B136),Q$1,",")=LOWER($B136),1,0))),"")</f>
        <v/>
      </c>
      <c r="R136" s="4" t="str">
        <f>IF(LEN(PhieuBauCu!$C$3) &gt;0,  IF(OR(LEN($B136)=0,LEN(R$1)=0),"",IF(OR($B136=0,$AN136&gt;PhieuBauCu!$C$20),0,IF(SUBSTITUTE(LOWER($B136),R$1,",")=LOWER($B136),1,0))),"")</f>
        <v/>
      </c>
      <c r="S136" s="4" t="str">
        <f>IF(LEN(PhieuBauCu!$C$3) &gt;0,  IF(OR(LEN($B136)=0,LEN(S$1)=0),"",IF(OR($B136=0,$AN136&gt;PhieuBauCu!$C$20),0,IF(SUBSTITUTE(LOWER($B136),S$1,",")=LOWER($B136),1,0))),"")</f>
        <v/>
      </c>
      <c r="T136" s="4" t="str">
        <f>IF(LEN(PhieuBauCu!$C$3) &gt;0,  IF(OR(LEN($B136)=0,LEN(T$1)=0),"",IF(OR($B136=0,$AN136&gt;PhieuBauCu!$C$20),0,IF(SUBSTITUTE(LOWER($B136),T$1,",")=LOWER($B136),1,0))),"")</f>
        <v/>
      </c>
      <c r="U136" s="10">
        <f t="shared" si="47"/>
        <v>0</v>
      </c>
      <c r="V136" s="29">
        <f>IF(B136=0,0,IF(AND(LEN(B136&gt;0),U136&gt;=1, U136&lt;=PhieuBauCu!$C$20),1,0))</f>
        <v>0</v>
      </c>
      <c r="W136" s="29">
        <f t="shared" si="48"/>
        <v>1</v>
      </c>
      <c r="X136" s="29">
        <f t="shared" si="49"/>
        <v>1</v>
      </c>
      <c r="Y136" s="29">
        <f t="shared" si="50"/>
        <v>1</v>
      </c>
      <c r="Z136" s="29">
        <f t="shared" si="51"/>
        <v>1</v>
      </c>
      <c r="AA136" s="29">
        <f t="shared" si="52"/>
        <v>1</v>
      </c>
      <c r="AB136" s="29">
        <f t="shared" si="53"/>
        <v>1</v>
      </c>
      <c r="AC136" s="29">
        <f t="shared" si="54"/>
        <v>1</v>
      </c>
      <c r="AD136" s="29">
        <f t="shared" si="55"/>
        <v>1</v>
      </c>
      <c r="AE136" s="29">
        <f t="shared" si="56"/>
        <v>1</v>
      </c>
      <c r="AF136" s="29">
        <f t="shared" si="57"/>
        <v>1</v>
      </c>
      <c r="AG136" s="29">
        <f t="shared" si="58"/>
        <v>1</v>
      </c>
      <c r="AH136" s="29">
        <f t="shared" si="59"/>
        <v>0</v>
      </c>
      <c r="AI136" s="29">
        <f t="shared" si="60"/>
        <v>0</v>
      </c>
      <c r="AJ136" s="29">
        <f t="shared" si="61"/>
        <v>0</v>
      </c>
      <c r="AK136" s="29">
        <f t="shared" si="62"/>
        <v>0</v>
      </c>
      <c r="AL136" s="29">
        <f t="shared" si="63"/>
        <v>0</v>
      </c>
      <c r="AM136" s="29">
        <f t="shared" si="64"/>
        <v>0</v>
      </c>
      <c r="AN136" s="29">
        <f t="shared" si="65"/>
        <v>11</v>
      </c>
      <c r="AO136" s="29">
        <f t="shared" si="66"/>
        <v>0</v>
      </c>
    </row>
    <row r="137" spans="1:41" ht="28.5" customHeight="1" x14ac:dyDescent="0.25">
      <c r="A137" s="31">
        <v>133</v>
      </c>
      <c r="B137" s="36"/>
      <c r="C137" s="30" t="str">
        <f t="shared" si="46"/>
        <v/>
      </c>
      <c r="D137" s="4" t="str">
        <f>IF(LEN(PhieuBauCu!$C$3) &gt;0, IF(OR(LEN($B137)=0,LEN(D$1)=0),"",IF(OR($B137=0,$AN137&gt;PhieuBauCu!$C$20),0,IF(SUBSTITUTE(LOWER($B137),D$1,",")=LOWER($B137),1,0))),"")</f>
        <v/>
      </c>
      <c r="E137" s="4" t="str">
        <f>IF(LEN(PhieuBauCu!$C$3) &gt;0, IF(OR(LEN($B137)=0,LEN(E$1)=0),"",IF(OR($B137=0,$AN137&gt;PhieuBauCu!$C$20),0,IF(SUBSTITUTE(LOWER($B137),E$1,",")=LOWER($B137),1,0))),"")</f>
        <v/>
      </c>
      <c r="F137" s="4" t="str">
        <f>IF(LEN(PhieuBauCu!$C$3) &gt;0,  IF(OR(LEN($B137)=0,LEN(F$1)=0),"",IF(OR($B137=0,$AN137&gt;PhieuBauCu!$C$20),0,IF(SUBSTITUTE(LOWER($B137),F$1,",")=LOWER($B137),1,0))),"")</f>
        <v/>
      </c>
      <c r="G137" s="4" t="str">
        <f>IF(LEN(PhieuBauCu!$C$3) &gt;0,  IF(OR(LEN($B137)=0,LEN(G$1)=0),"",IF(OR($B137=0,$AN137&gt;PhieuBauCu!$C$20),0,IF(SUBSTITUTE(LOWER($B137),G$1,",")=LOWER($B137),1,0))),"")</f>
        <v/>
      </c>
      <c r="H137" s="4" t="str">
        <f>IF(LEN(PhieuBauCu!$C$3) &gt;0,  IF(OR(LEN($B137)=0,LEN(H$1)=0),"",IF(OR($B137=0,$AN137&gt;PhieuBauCu!$C$20),0,IF(SUBSTITUTE(LOWER($B137),H$1,",")=LOWER($B137),1,0))),"")</f>
        <v/>
      </c>
      <c r="I137" s="4" t="str">
        <f>IF(LEN(PhieuBauCu!$C$3) &gt;0,  IF(OR(LEN($B137)=0,LEN(I$1)=0),"",IF(OR($B137=0,$AN137&gt;PhieuBauCu!$C$20),0,IF(SUBSTITUTE(LOWER($B137),I$1,",")=LOWER($B137),1,0))),"")</f>
        <v/>
      </c>
      <c r="J137" s="4" t="str">
        <f>IF(LEN(PhieuBauCu!$C$3) &gt;0, IF(OR(LEN($B137)=0,LEN(J$1)=0),"",IF(OR($B137=0,$AN137&gt;PhieuBauCu!$C$20),0,IF(SUBSTITUTE(LOWER($B137),J$1,",")=LOWER($B137),1,0))),"")</f>
        <v/>
      </c>
      <c r="K137" s="4" t="str">
        <f>IF(LEN(PhieuBauCu!$C$3) &gt;0, IF(OR(LEN($B137)=0,LEN(K$1)=0),"",IF(OR($B137=0,$AN137&gt;PhieuBauCu!$C$20),0,IF(SUBSTITUTE(LOWER($B137),K$1,",")=LOWER($B137),1,0))),"")</f>
        <v/>
      </c>
      <c r="L137" s="4" t="str">
        <f>IF(LEN(PhieuBauCu!$C$3) &gt;0, IF(OR(LEN($B137)=0,LEN(L$1)=0),"",IF(OR($B137=0,$AN137&gt;PhieuBauCu!$C$20),0,IF(SUBSTITUTE(LOWER($B137),L$1,",")=LOWER($B137),1,0))),"")</f>
        <v/>
      </c>
      <c r="M137" s="4" t="str">
        <f>IF(LEN(PhieuBauCu!$C$3) &gt;0,  IF(OR(LEN($B137)=0,LEN(M$1)=0),"",IF(OR($B137=0,$AN137&gt;PhieuBauCu!$C$20),0,IF(SUBSTITUTE(LOWER($B137),M$1,",")=LOWER($B137),1,0))),"")</f>
        <v/>
      </c>
      <c r="N137" s="4" t="str">
        <f>IF(LEN(PhieuBauCu!$C$3) &gt;0,  IF(OR(LEN($B137)=0,LEN(N$1)=0),"",IF(OR($B137=0,$AN137&gt;PhieuBauCu!$C$20),0,IF(SUBSTITUTE(LOWER($B137),N$1,",")=LOWER($B137),1,0))),"")</f>
        <v/>
      </c>
      <c r="O137" s="4" t="str">
        <f>IF(LEN(PhieuBauCu!$C$3) &gt;0,  IF(OR(LEN($B137)=0,LEN(O$1)=0),"",IF(OR($B137=0,$AN137&gt;PhieuBauCu!$C$20),0,IF(SUBSTITUTE(LOWER($B137),O$1,",")=LOWER($B137),1,0))),"")</f>
        <v/>
      </c>
      <c r="P137" s="4" t="str">
        <f>IF(LEN(PhieuBauCu!$C$3) &gt;0,  IF(OR(LEN($B137)=0,LEN(P$1)=0),"",IF(OR($B137=0,$AN137&gt;PhieuBauCu!$C$20),0,IF(SUBSTITUTE(LOWER($B137),P$1,",")=LOWER($B137),1,0))),"")</f>
        <v/>
      </c>
      <c r="Q137" s="4" t="str">
        <f>IF(LEN(PhieuBauCu!$C$3) &gt;0,  IF(OR(LEN($B137)=0,LEN(Q$1)=0),"",IF(OR($B137=0,$AN137&gt;PhieuBauCu!$C$20),0,IF(SUBSTITUTE(LOWER($B137),Q$1,",")=LOWER($B137),1,0))),"")</f>
        <v/>
      </c>
      <c r="R137" s="4" t="str">
        <f>IF(LEN(PhieuBauCu!$C$3) &gt;0,  IF(OR(LEN($B137)=0,LEN(R$1)=0),"",IF(OR($B137=0,$AN137&gt;PhieuBauCu!$C$20),0,IF(SUBSTITUTE(LOWER($B137),R$1,",")=LOWER($B137),1,0))),"")</f>
        <v/>
      </c>
      <c r="S137" s="4" t="str">
        <f>IF(LEN(PhieuBauCu!$C$3) &gt;0,  IF(OR(LEN($B137)=0,LEN(S$1)=0),"",IF(OR($B137=0,$AN137&gt;PhieuBauCu!$C$20),0,IF(SUBSTITUTE(LOWER($B137),S$1,",")=LOWER($B137),1,0))),"")</f>
        <v/>
      </c>
      <c r="T137" s="4" t="str">
        <f>IF(LEN(PhieuBauCu!$C$3) &gt;0,  IF(OR(LEN($B137)=0,LEN(T$1)=0),"",IF(OR($B137=0,$AN137&gt;PhieuBauCu!$C$20),0,IF(SUBSTITUTE(LOWER($B137),T$1,",")=LOWER($B137),1,0))),"")</f>
        <v/>
      </c>
      <c r="U137" s="10">
        <f t="shared" si="47"/>
        <v>0</v>
      </c>
      <c r="V137" s="29">
        <f>IF(B137=0,0,IF(AND(LEN(B137&gt;0),U137&gt;=1, U137&lt;=PhieuBauCu!$C$20),1,0))</f>
        <v>0</v>
      </c>
      <c r="W137" s="29">
        <f t="shared" si="48"/>
        <v>1</v>
      </c>
      <c r="X137" s="29">
        <f t="shared" si="49"/>
        <v>1</v>
      </c>
      <c r="Y137" s="29">
        <f t="shared" si="50"/>
        <v>1</v>
      </c>
      <c r="Z137" s="29">
        <f t="shared" si="51"/>
        <v>1</v>
      </c>
      <c r="AA137" s="29">
        <f t="shared" si="52"/>
        <v>1</v>
      </c>
      <c r="AB137" s="29">
        <f t="shared" si="53"/>
        <v>1</v>
      </c>
      <c r="AC137" s="29">
        <f t="shared" si="54"/>
        <v>1</v>
      </c>
      <c r="AD137" s="29">
        <f t="shared" si="55"/>
        <v>1</v>
      </c>
      <c r="AE137" s="29">
        <f t="shared" si="56"/>
        <v>1</v>
      </c>
      <c r="AF137" s="29">
        <f t="shared" si="57"/>
        <v>1</v>
      </c>
      <c r="AG137" s="29">
        <f t="shared" si="58"/>
        <v>1</v>
      </c>
      <c r="AH137" s="29">
        <f t="shared" si="59"/>
        <v>0</v>
      </c>
      <c r="AI137" s="29">
        <f t="shared" si="60"/>
        <v>0</v>
      </c>
      <c r="AJ137" s="29">
        <f t="shared" si="61"/>
        <v>0</v>
      </c>
      <c r="AK137" s="29">
        <f t="shared" si="62"/>
        <v>0</v>
      </c>
      <c r="AL137" s="29">
        <f t="shared" si="63"/>
        <v>0</v>
      </c>
      <c r="AM137" s="29">
        <f t="shared" si="64"/>
        <v>0</v>
      </c>
      <c r="AN137" s="29">
        <f t="shared" si="65"/>
        <v>11</v>
      </c>
      <c r="AO137" s="29">
        <f t="shared" si="66"/>
        <v>0</v>
      </c>
    </row>
    <row r="138" spans="1:41" ht="28.5" customHeight="1" x14ac:dyDescent="0.25">
      <c r="A138" s="31">
        <v>134</v>
      </c>
      <c r="B138" s="36"/>
      <c r="C138" s="30" t="str">
        <f t="shared" si="46"/>
        <v/>
      </c>
      <c r="D138" s="4" t="str">
        <f>IF(LEN(PhieuBauCu!$C$3) &gt;0, IF(OR(LEN($B138)=0,LEN(D$1)=0),"",IF(OR($B138=0,$AN138&gt;PhieuBauCu!$C$20),0,IF(SUBSTITUTE(LOWER($B138),D$1,",")=LOWER($B138),1,0))),"")</f>
        <v/>
      </c>
      <c r="E138" s="4" t="str">
        <f>IF(LEN(PhieuBauCu!$C$3) &gt;0, IF(OR(LEN($B138)=0,LEN(E$1)=0),"",IF(OR($B138=0,$AN138&gt;PhieuBauCu!$C$20),0,IF(SUBSTITUTE(LOWER($B138),E$1,",")=LOWER($B138),1,0))),"")</f>
        <v/>
      </c>
      <c r="F138" s="4" t="str">
        <f>IF(LEN(PhieuBauCu!$C$3) &gt;0,  IF(OR(LEN($B138)=0,LEN(F$1)=0),"",IF(OR($B138=0,$AN138&gt;PhieuBauCu!$C$20),0,IF(SUBSTITUTE(LOWER($B138),F$1,",")=LOWER($B138),1,0))),"")</f>
        <v/>
      </c>
      <c r="G138" s="4" t="str">
        <f>IF(LEN(PhieuBauCu!$C$3) &gt;0,  IF(OR(LEN($B138)=0,LEN(G$1)=0),"",IF(OR($B138=0,$AN138&gt;PhieuBauCu!$C$20),0,IF(SUBSTITUTE(LOWER($B138),G$1,",")=LOWER($B138),1,0))),"")</f>
        <v/>
      </c>
      <c r="H138" s="4" t="str">
        <f>IF(LEN(PhieuBauCu!$C$3) &gt;0,  IF(OR(LEN($B138)=0,LEN(H$1)=0),"",IF(OR($B138=0,$AN138&gt;PhieuBauCu!$C$20),0,IF(SUBSTITUTE(LOWER($B138),H$1,",")=LOWER($B138),1,0))),"")</f>
        <v/>
      </c>
      <c r="I138" s="4" t="str">
        <f>IF(LEN(PhieuBauCu!$C$3) &gt;0,  IF(OR(LEN($B138)=0,LEN(I$1)=0),"",IF(OR($B138=0,$AN138&gt;PhieuBauCu!$C$20),0,IF(SUBSTITUTE(LOWER($B138),I$1,",")=LOWER($B138),1,0))),"")</f>
        <v/>
      </c>
      <c r="J138" s="4" t="str">
        <f>IF(LEN(PhieuBauCu!$C$3) &gt;0, IF(OR(LEN($B138)=0,LEN(J$1)=0),"",IF(OR($B138=0,$AN138&gt;PhieuBauCu!$C$20),0,IF(SUBSTITUTE(LOWER($B138),J$1,",")=LOWER($B138),1,0))),"")</f>
        <v/>
      </c>
      <c r="K138" s="4" t="str">
        <f>IF(LEN(PhieuBauCu!$C$3) &gt;0, IF(OR(LEN($B138)=0,LEN(K$1)=0),"",IF(OR($B138=0,$AN138&gt;PhieuBauCu!$C$20),0,IF(SUBSTITUTE(LOWER($B138),K$1,",")=LOWER($B138),1,0))),"")</f>
        <v/>
      </c>
      <c r="L138" s="4" t="str">
        <f>IF(LEN(PhieuBauCu!$C$3) &gt;0, IF(OR(LEN($B138)=0,LEN(L$1)=0),"",IF(OR($B138=0,$AN138&gt;PhieuBauCu!$C$20),0,IF(SUBSTITUTE(LOWER($B138),L$1,",")=LOWER($B138),1,0))),"")</f>
        <v/>
      </c>
      <c r="M138" s="4" t="str">
        <f>IF(LEN(PhieuBauCu!$C$3) &gt;0,  IF(OR(LEN($B138)=0,LEN(M$1)=0),"",IF(OR($B138=0,$AN138&gt;PhieuBauCu!$C$20),0,IF(SUBSTITUTE(LOWER($B138),M$1,",")=LOWER($B138),1,0))),"")</f>
        <v/>
      </c>
      <c r="N138" s="4" t="str">
        <f>IF(LEN(PhieuBauCu!$C$3) &gt;0,  IF(OR(LEN($B138)=0,LEN(N$1)=0),"",IF(OR($B138=0,$AN138&gt;PhieuBauCu!$C$20),0,IF(SUBSTITUTE(LOWER($B138),N$1,",")=LOWER($B138),1,0))),"")</f>
        <v/>
      </c>
      <c r="O138" s="4" t="str">
        <f>IF(LEN(PhieuBauCu!$C$3) &gt;0,  IF(OR(LEN($B138)=0,LEN(O$1)=0),"",IF(OR($B138=0,$AN138&gt;PhieuBauCu!$C$20),0,IF(SUBSTITUTE(LOWER($B138),O$1,",")=LOWER($B138),1,0))),"")</f>
        <v/>
      </c>
      <c r="P138" s="4" t="str">
        <f>IF(LEN(PhieuBauCu!$C$3) &gt;0,  IF(OR(LEN($B138)=0,LEN(P$1)=0),"",IF(OR($B138=0,$AN138&gt;PhieuBauCu!$C$20),0,IF(SUBSTITUTE(LOWER($B138),P$1,",")=LOWER($B138),1,0))),"")</f>
        <v/>
      </c>
      <c r="Q138" s="4" t="str">
        <f>IF(LEN(PhieuBauCu!$C$3) &gt;0,  IF(OR(LEN($B138)=0,LEN(Q$1)=0),"",IF(OR($B138=0,$AN138&gt;PhieuBauCu!$C$20),0,IF(SUBSTITUTE(LOWER($B138),Q$1,",")=LOWER($B138),1,0))),"")</f>
        <v/>
      </c>
      <c r="R138" s="4" t="str">
        <f>IF(LEN(PhieuBauCu!$C$3) &gt;0,  IF(OR(LEN($B138)=0,LEN(R$1)=0),"",IF(OR($B138=0,$AN138&gt;PhieuBauCu!$C$20),0,IF(SUBSTITUTE(LOWER($B138),R$1,",")=LOWER($B138),1,0))),"")</f>
        <v/>
      </c>
      <c r="S138" s="4" t="str">
        <f>IF(LEN(PhieuBauCu!$C$3) &gt;0,  IF(OR(LEN($B138)=0,LEN(S$1)=0),"",IF(OR($B138=0,$AN138&gt;PhieuBauCu!$C$20),0,IF(SUBSTITUTE(LOWER($B138),S$1,",")=LOWER($B138),1,0))),"")</f>
        <v/>
      </c>
      <c r="T138" s="4" t="str">
        <f>IF(LEN(PhieuBauCu!$C$3) &gt;0,  IF(OR(LEN($B138)=0,LEN(T$1)=0),"",IF(OR($B138=0,$AN138&gt;PhieuBauCu!$C$20),0,IF(SUBSTITUTE(LOWER($B138),T$1,",")=LOWER($B138),1,0))),"")</f>
        <v/>
      </c>
      <c r="U138" s="10">
        <f t="shared" si="47"/>
        <v>0</v>
      </c>
      <c r="V138" s="29">
        <f>IF(B138=0,0,IF(AND(LEN(B138&gt;0),U138&gt;=1, U138&lt;=PhieuBauCu!$C$20),1,0))</f>
        <v>0</v>
      </c>
      <c r="W138" s="29">
        <f t="shared" si="48"/>
        <v>1</v>
      </c>
      <c r="X138" s="29">
        <f t="shared" si="49"/>
        <v>1</v>
      </c>
      <c r="Y138" s="29">
        <f t="shared" si="50"/>
        <v>1</v>
      </c>
      <c r="Z138" s="29">
        <f t="shared" si="51"/>
        <v>1</v>
      </c>
      <c r="AA138" s="29">
        <f t="shared" si="52"/>
        <v>1</v>
      </c>
      <c r="AB138" s="29">
        <f t="shared" si="53"/>
        <v>1</v>
      </c>
      <c r="AC138" s="29">
        <f t="shared" si="54"/>
        <v>1</v>
      </c>
      <c r="AD138" s="29">
        <f t="shared" si="55"/>
        <v>1</v>
      </c>
      <c r="AE138" s="29">
        <f t="shared" si="56"/>
        <v>1</v>
      </c>
      <c r="AF138" s="29">
        <f t="shared" si="57"/>
        <v>1</v>
      </c>
      <c r="AG138" s="29">
        <f t="shared" si="58"/>
        <v>1</v>
      </c>
      <c r="AH138" s="29">
        <f t="shared" si="59"/>
        <v>0</v>
      </c>
      <c r="AI138" s="29">
        <f t="shared" si="60"/>
        <v>0</v>
      </c>
      <c r="AJ138" s="29">
        <f t="shared" si="61"/>
        <v>0</v>
      </c>
      <c r="AK138" s="29">
        <f t="shared" si="62"/>
        <v>0</v>
      </c>
      <c r="AL138" s="29">
        <f t="shared" si="63"/>
        <v>0</v>
      </c>
      <c r="AM138" s="29">
        <f t="shared" si="64"/>
        <v>0</v>
      </c>
      <c r="AN138" s="29">
        <f t="shared" si="65"/>
        <v>11</v>
      </c>
      <c r="AO138" s="29">
        <f t="shared" si="66"/>
        <v>0</v>
      </c>
    </row>
    <row r="139" spans="1:41" ht="28.5" customHeight="1" x14ac:dyDescent="0.25">
      <c r="A139" s="31">
        <v>135</v>
      </c>
      <c r="B139" s="36"/>
      <c r="C139" s="30" t="str">
        <f t="shared" si="46"/>
        <v/>
      </c>
      <c r="D139" s="4" t="str">
        <f>IF(LEN(PhieuBauCu!$C$3) &gt;0, IF(OR(LEN($B139)=0,LEN(D$1)=0),"",IF(OR($B139=0,$AN139&gt;PhieuBauCu!$C$20),0,IF(SUBSTITUTE(LOWER($B139),D$1,",")=LOWER($B139),1,0))),"")</f>
        <v/>
      </c>
      <c r="E139" s="4" t="str">
        <f>IF(LEN(PhieuBauCu!$C$3) &gt;0, IF(OR(LEN($B139)=0,LEN(E$1)=0),"",IF(OR($B139=0,$AN139&gt;PhieuBauCu!$C$20),0,IF(SUBSTITUTE(LOWER($B139),E$1,",")=LOWER($B139),1,0))),"")</f>
        <v/>
      </c>
      <c r="F139" s="4" t="str">
        <f>IF(LEN(PhieuBauCu!$C$3) &gt;0,  IF(OR(LEN($B139)=0,LEN(F$1)=0),"",IF(OR($B139=0,$AN139&gt;PhieuBauCu!$C$20),0,IF(SUBSTITUTE(LOWER($B139),F$1,",")=LOWER($B139),1,0))),"")</f>
        <v/>
      </c>
      <c r="G139" s="4" t="str">
        <f>IF(LEN(PhieuBauCu!$C$3) &gt;0,  IF(OR(LEN($B139)=0,LEN(G$1)=0),"",IF(OR($B139=0,$AN139&gt;PhieuBauCu!$C$20),0,IF(SUBSTITUTE(LOWER($B139),G$1,",")=LOWER($B139),1,0))),"")</f>
        <v/>
      </c>
      <c r="H139" s="4" t="str">
        <f>IF(LEN(PhieuBauCu!$C$3) &gt;0,  IF(OR(LEN($B139)=0,LEN(H$1)=0),"",IF(OR($B139=0,$AN139&gt;PhieuBauCu!$C$20),0,IF(SUBSTITUTE(LOWER($B139),H$1,",")=LOWER($B139),1,0))),"")</f>
        <v/>
      </c>
      <c r="I139" s="4" t="str">
        <f>IF(LEN(PhieuBauCu!$C$3) &gt;0,  IF(OR(LEN($B139)=0,LEN(I$1)=0),"",IF(OR($B139=0,$AN139&gt;PhieuBauCu!$C$20),0,IF(SUBSTITUTE(LOWER($B139),I$1,",")=LOWER($B139),1,0))),"")</f>
        <v/>
      </c>
      <c r="J139" s="4" t="str">
        <f>IF(LEN(PhieuBauCu!$C$3) &gt;0, IF(OR(LEN($B139)=0,LEN(J$1)=0),"",IF(OR($B139=0,$AN139&gt;PhieuBauCu!$C$20),0,IF(SUBSTITUTE(LOWER($B139),J$1,",")=LOWER($B139),1,0))),"")</f>
        <v/>
      </c>
      <c r="K139" s="4" t="str">
        <f>IF(LEN(PhieuBauCu!$C$3) &gt;0, IF(OR(LEN($B139)=0,LEN(K$1)=0),"",IF(OR($B139=0,$AN139&gt;PhieuBauCu!$C$20),0,IF(SUBSTITUTE(LOWER($B139),K$1,",")=LOWER($B139),1,0))),"")</f>
        <v/>
      </c>
      <c r="L139" s="4" t="str">
        <f>IF(LEN(PhieuBauCu!$C$3) &gt;0, IF(OR(LEN($B139)=0,LEN(L$1)=0),"",IF(OR($B139=0,$AN139&gt;PhieuBauCu!$C$20),0,IF(SUBSTITUTE(LOWER($B139),L$1,",")=LOWER($B139),1,0))),"")</f>
        <v/>
      </c>
      <c r="M139" s="4" t="str">
        <f>IF(LEN(PhieuBauCu!$C$3) &gt;0,  IF(OR(LEN($B139)=0,LEN(M$1)=0),"",IF(OR($B139=0,$AN139&gt;PhieuBauCu!$C$20),0,IF(SUBSTITUTE(LOWER($B139),M$1,",")=LOWER($B139),1,0))),"")</f>
        <v/>
      </c>
      <c r="N139" s="4" t="str">
        <f>IF(LEN(PhieuBauCu!$C$3) &gt;0,  IF(OR(LEN($B139)=0,LEN(N$1)=0),"",IF(OR($B139=0,$AN139&gt;PhieuBauCu!$C$20),0,IF(SUBSTITUTE(LOWER($B139),N$1,",")=LOWER($B139),1,0))),"")</f>
        <v/>
      </c>
      <c r="O139" s="4" t="str">
        <f>IF(LEN(PhieuBauCu!$C$3) &gt;0,  IF(OR(LEN($B139)=0,LEN(O$1)=0),"",IF(OR($B139=0,$AN139&gt;PhieuBauCu!$C$20),0,IF(SUBSTITUTE(LOWER($B139),O$1,",")=LOWER($B139),1,0))),"")</f>
        <v/>
      </c>
      <c r="P139" s="4" t="str">
        <f>IF(LEN(PhieuBauCu!$C$3) &gt;0,  IF(OR(LEN($B139)=0,LEN(P$1)=0),"",IF(OR($B139=0,$AN139&gt;PhieuBauCu!$C$20),0,IF(SUBSTITUTE(LOWER($B139),P$1,",")=LOWER($B139),1,0))),"")</f>
        <v/>
      </c>
      <c r="Q139" s="4" t="str">
        <f>IF(LEN(PhieuBauCu!$C$3) &gt;0,  IF(OR(LEN($B139)=0,LEN(Q$1)=0),"",IF(OR($B139=0,$AN139&gt;PhieuBauCu!$C$20),0,IF(SUBSTITUTE(LOWER($B139),Q$1,",")=LOWER($B139),1,0))),"")</f>
        <v/>
      </c>
      <c r="R139" s="4" t="str">
        <f>IF(LEN(PhieuBauCu!$C$3) &gt;0,  IF(OR(LEN($B139)=0,LEN(R$1)=0),"",IF(OR($B139=0,$AN139&gt;PhieuBauCu!$C$20),0,IF(SUBSTITUTE(LOWER($B139),R$1,",")=LOWER($B139),1,0))),"")</f>
        <v/>
      </c>
      <c r="S139" s="4" t="str">
        <f>IF(LEN(PhieuBauCu!$C$3) &gt;0,  IF(OR(LEN($B139)=0,LEN(S$1)=0),"",IF(OR($B139=0,$AN139&gt;PhieuBauCu!$C$20),0,IF(SUBSTITUTE(LOWER($B139),S$1,",")=LOWER($B139),1,0))),"")</f>
        <v/>
      </c>
      <c r="T139" s="4" t="str">
        <f>IF(LEN(PhieuBauCu!$C$3) &gt;0,  IF(OR(LEN($B139)=0,LEN(T$1)=0),"",IF(OR($B139=0,$AN139&gt;PhieuBauCu!$C$20),0,IF(SUBSTITUTE(LOWER($B139),T$1,",")=LOWER($B139),1,0))),"")</f>
        <v/>
      </c>
      <c r="U139" s="10">
        <f t="shared" si="47"/>
        <v>0</v>
      </c>
      <c r="V139" s="29">
        <f>IF(B139=0,0,IF(AND(LEN(B139&gt;0),U139&gt;=1, U139&lt;=PhieuBauCu!$C$20),1,0))</f>
        <v>0</v>
      </c>
      <c r="W139" s="29">
        <f t="shared" si="48"/>
        <v>1</v>
      </c>
      <c r="X139" s="29">
        <f t="shared" si="49"/>
        <v>1</v>
      </c>
      <c r="Y139" s="29">
        <f t="shared" si="50"/>
        <v>1</v>
      </c>
      <c r="Z139" s="29">
        <f t="shared" si="51"/>
        <v>1</v>
      </c>
      <c r="AA139" s="29">
        <f t="shared" si="52"/>
        <v>1</v>
      </c>
      <c r="AB139" s="29">
        <f t="shared" si="53"/>
        <v>1</v>
      </c>
      <c r="AC139" s="29">
        <f t="shared" si="54"/>
        <v>1</v>
      </c>
      <c r="AD139" s="29">
        <f t="shared" si="55"/>
        <v>1</v>
      </c>
      <c r="AE139" s="29">
        <f t="shared" si="56"/>
        <v>1</v>
      </c>
      <c r="AF139" s="29">
        <f t="shared" si="57"/>
        <v>1</v>
      </c>
      <c r="AG139" s="29">
        <f t="shared" si="58"/>
        <v>1</v>
      </c>
      <c r="AH139" s="29">
        <f t="shared" si="59"/>
        <v>0</v>
      </c>
      <c r="AI139" s="29">
        <f t="shared" si="60"/>
        <v>0</v>
      </c>
      <c r="AJ139" s="29">
        <f t="shared" si="61"/>
        <v>0</v>
      </c>
      <c r="AK139" s="29">
        <f t="shared" si="62"/>
        <v>0</v>
      </c>
      <c r="AL139" s="29">
        <f t="shared" si="63"/>
        <v>0</v>
      </c>
      <c r="AM139" s="29">
        <f t="shared" si="64"/>
        <v>0</v>
      </c>
      <c r="AN139" s="29">
        <f t="shared" si="65"/>
        <v>11</v>
      </c>
      <c r="AO139" s="29">
        <f t="shared" si="66"/>
        <v>0</v>
      </c>
    </row>
    <row r="140" spans="1:41" ht="28.5" customHeight="1" x14ac:dyDescent="0.25">
      <c r="A140" s="31">
        <v>136</v>
      </c>
      <c r="B140" s="36"/>
      <c r="C140" s="30" t="str">
        <f t="shared" si="46"/>
        <v/>
      </c>
      <c r="D140" s="4" t="str">
        <f>IF(LEN(PhieuBauCu!$C$3) &gt;0, IF(OR(LEN($B140)=0,LEN(D$1)=0),"",IF(OR($B140=0,$AN140&gt;PhieuBauCu!$C$20),0,IF(SUBSTITUTE(LOWER($B140),D$1,",")=LOWER($B140),1,0))),"")</f>
        <v/>
      </c>
      <c r="E140" s="4" t="str">
        <f>IF(LEN(PhieuBauCu!$C$3) &gt;0, IF(OR(LEN($B140)=0,LEN(E$1)=0),"",IF(OR($B140=0,$AN140&gt;PhieuBauCu!$C$20),0,IF(SUBSTITUTE(LOWER($B140),E$1,",")=LOWER($B140),1,0))),"")</f>
        <v/>
      </c>
      <c r="F140" s="4" t="str">
        <f>IF(LEN(PhieuBauCu!$C$3) &gt;0,  IF(OR(LEN($B140)=0,LEN(F$1)=0),"",IF(OR($B140=0,$AN140&gt;PhieuBauCu!$C$20),0,IF(SUBSTITUTE(LOWER($B140),F$1,",")=LOWER($B140),1,0))),"")</f>
        <v/>
      </c>
      <c r="G140" s="4" t="str">
        <f>IF(LEN(PhieuBauCu!$C$3) &gt;0,  IF(OR(LEN($B140)=0,LEN(G$1)=0),"",IF(OR($B140=0,$AN140&gt;PhieuBauCu!$C$20),0,IF(SUBSTITUTE(LOWER($B140),G$1,",")=LOWER($B140),1,0))),"")</f>
        <v/>
      </c>
      <c r="H140" s="4" t="str">
        <f>IF(LEN(PhieuBauCu!$C$3) &gt;0,  IF(OR(LEN($B140)=0,LEN(H$1)=0),"",IF(OR($B140=0,$AN140&gt;PhieuBauCu!$C$20),0,IF(SUBSTITUTE(LOWER($B140),H$1,",")=LOWER($B140),1,0))),"")</f>
        <v/>
      </c>
      <c r="I140" s="4" t="str">
        <f>IF(LEN(PhieuBauCu!$C$3) &gt;0,  IF(OR(LEN($B140)=0,LEN(I$1)=0),"",IF(OR($B140=0,$AN140&gt;PhieuBauCu!$C$20),0,IF(SUBSTITUTE(LOWER($B140),I$1,",")=LOWER($B140),1,0))),"")</f>
        <v/>
      </c>
      <c r="J140" s="4" t="str">
        <f>IF(LEN(PhieuBauCu!$C$3) &gt;0, IF(OR(LEN($B140)=0,LEN(J$1)=0),"",IF(OR($B140=0,$AN140&gt;PhieuBauCu!$C$20),0,IF(SUBSTITUTE(LOWER($B140),J$1,",")=LOWER($B140),1,0))),"")</f>
        <v/>
      </c>
      <c r="K140" s="4" t="str">
        <f>IF(LEN(PhieuBauCu!$C$3) &gt;0, IF(OR(LEN($B140)=0,LEN(K$1)=0),"",IF(OR($B140=0,$AN140&gt;PhieuBauCu!$C$20),0,IF(SUBSTITUTE(LOWER($B140),K$1,",")=LOWER($B140),1,0))),"")</f>
        <v/>
      </c>
      <c r="L140" s="4" t="str">
        <f>IF(LEN(PhieuBauCu!$C$3) &gt;0, IF(OR(LEN($B140)=0,LEN(L$1)=0),"",IF(OR($B140=0,$AN140&gt;PhieuBauCu!$C$20),0,IF(SUBSTITUTE(LOWER($B140),L$1,",")=LOWER($B140),1,0))),"")</f>
        <v/>
      </c>
      <c r="M140" s="4" t="str">
        <f>IF(LEN(PhieuBauCu!$C$3) &gt;0,  IF(OR(LEN($B140)=0,LEN(M$1)=0),"",IF(OR($B140=0,$AN140&gt;PhieuBauCu!$C$20),0,IF(SUBSTITUTE(LOWER($B140),M$1,",")=LOWER($B140),1,0))),"")</f>
        <v/>
      </c>
      <c r="N140" s="4" t="str">
        <f>IF(LEN(PhieuBauCu!$C$3) &gt;0,  IF(OR(LEN($B140)=0,LEN(N$1)=0),"",IF(OR($B140=0,$AN140&gt;PhieuBauCu!$C$20),0,IF(SUBSTITUTE(LOWER($B140),N$1,",")=LOWER($B140),1,0))),"")</f>
        <v/>
      </c>
      <c r="O140" s="4" t="str">
        <f>IF(LEN(PhieuBauCu!$C$3) &gt;0,  IF(OR(LEN($B140)=0,LEN(O$1)=0),"",IF(OR($B140=0,$AN140&gt;PhieuBauCu!$C$20),0,IF(SUBSTITUTE(LOWER($B140),O$1,",")=LOWER($B140),1,0))),"")</f>
        <v/>
      </c>
      <c r="P140" s="4" t="str">
        <f>IF(LEN(PhieuBauCu!$C$3) &gt;0,  IF(OR(LEN($B140)=0,LEN(P$1)=0),"",IF(OR($B140=0,$AN140&gt;PhieuBauCu!$C$20),0,IF(SUBSTITUTE(LOWER($B140),P$1,",")=LOWER($B140),1,0))),"")</f>
        <v/>
      </c>
      <c r="Q140" s="4" t="str">
        <f>IF(LEN(PhieuBauCu!$C$3) &gt;0,  IF(OR(LEN($B140)=0,LEN(Q$1)=0),"",IF(OR($B140=0,$AN140&gt;PhieuBauCu!$C$20),0,IF(SUBSTITUTE(LOWER($B140),Q$1,",")=LOWER($B140),1,0))),"")</f>
        <v/>
      </c>
      <c r="R140" s="4" t="str">
        <f>IF(LEN(PhieuBauCu!$C$3) &gt;0,  IF(OR(LEN($B140)=0,LEN(R$1)=0),"",IF(OR($B140=0,$AN140&gt;PhieuBauCu!$C$20),0,IF(SUBSTITUTE(LOWER($B140),R$1,",")=LOWER($B140),1,0))),"")</f>
        <v/>
      </c>
      <c r="S140" s="4" t="str">
        <f>IF(LEN(PhieuBauCu!$C$3) &gt;0,  IF(OR(LEN($B140)=0,LEN(S$1)=0),"",IF(OR($B140=0,$AN140&gt;PhieuBauCu!$C$20),0,IF(SUBSTITUTE(LOWER($B140),S$1,",")=LOWER($B140),1,0))),"")</f>
        <v/>
      </c>
      <c r="T140" s="4" t="str">
        <f>IF(LEN(PhieuBauCu!$C$3) &gt;0,  IF(OR(LEN($B140)=0,LEN(T$1)=0),"",IF(OR($B140=0,$AN140&gt;PhieuBauCu!$C$20),0,IF(SUBSTITUTE(LOWER($B140),T$1,",")=LOWER($B140),1,0))),"")</f>
        <v/>
      </c>
      <c r="U140" s="10">
        <f t="shared" si="47"/>
        <v>0</v>
      </c>
      <c r="V140" s="29">
        <f>IF(B140=0,0,IF(AND(LEN(B140&gt;0),U140&gt;=1, U140&lt;=PhieuBauCu!$C$20),1,0))</f>
        <v>0</v>
      </c>
      <c r="W140" s="29">
        <f t="shared" si="48"/>
        <v>1</v>
      </c>
      <c r="X140" s="29">
        <f t="shared" si="49"/>
        <v>1</v>
      </c>
      <c r="Y140" s="29">
        <f t="shared" si="50"/>
        <v>1</v>
      </c>
      <c r="Z140" s="29">
        <f t="shared" si="51"/>
        <v>1</v>
      </c>
      <c r="AA140" s="29">
        <f t="shared" si="52"/>
        <v>1</v>
      </c>
      <c r="AB140" s="29">
        <f t="shared" si="53"/>
        <v>1</v>
      </c>
      <c r="AC140" s="29">
        <f t="shared" si="54"/>
        <v>1</v>
      </c>
      <c r="AD140" s="29">
        <f t="shared" si="55"/>
        <v>1</v>
      </c>
      <c r="AE140" s="29">
        <f t="shared" si="56"/>
        <v>1</v>
      </c>
      <c r="AF140" s="29">
        <f t="shared" si="57"/>
        <v>1</v>
      </c>
      <c r="AG140" s="29">
        <f t="shared" si="58"/>
        <v>1</v>
      </c>
      <c r="AH140" s="29">
        <f t="shared" si="59"/>
        <v>0</v>
      </c>
      <c r="AI140" s="29">
        <f t="shared" si="60"/>
        <v>0</v>
      </c>
      <c r="AJ140" s="29">
        <f t="shared" si="61"/>
        <v>0</v>
      </c>
      <c r="AK140" s="29">
        <f t="shared" si="62"/>
        <v>0</v>
      </c>
      <c r="AL140" s="29">
        <f t="shared" si="63"/>
        <v>0</v>
      </c>
      <c r="AM140" s="29">
        <f t="shared" si="64"/>
        <v>0</v>
      </c>
      <c r="AN140" s="29">
        <f t="shared" si="65"/>
        <v>11</v>
      </c>
      <c r="AO140" s="29">
        <f t="shared" si="66"/>
        <v>0</v>
      </c>
    </row>
    <row r="141" spans="1:41" ht="28.5" customHeight="1" x14ac:dyDescent="0.25">
      <c r="A141" s="31">
        <v>137</v>
      </c>
      <c r="B141" s="36"/>
      <c r="C141" s="30" t="str">
        <f t="shared" si="46"/>
        <v/>
      </c>
      <c r="D141" s="4" t="str">
        <f>IF(LEN(PhieuBauCu!$C$3) &gt;0, IF(OR(LEN($B141)=0,LEN(D$1)=0),"",IF(OR($B141=0,$AN141&gt;PhieuBauCu!$C$20),0,IF(SUBSTITUTE(LOWER($B141),D$1,",")=LOWER($B141),1,0))),"")</f>
        <v/>
      </c>
      <c r="E141" s="4" t="str">
        <f>IF(LEN(PhieuBauCu!$C$3) &gt;0, IF(OR(LEN($B141)=0,LEN(E$1)=0),"",IF(OR($B141=0,$AN141&gt;PhieuBauCu!$C$20),0,IF(SUBSTITUTE(LOWER($B141),E$1,",")=LOWER($B141),1,0))),"")</f>
        <v/>
      </c>
      <c r="F141" s="4" t="str">
        <f>IF(LEN(PhieuBauCu!$C$3) &gt;0,  IF(OR(LEN($B141)=0,LEN(F$1)=0),"",IF(OR($B141=0,$AN141&gt;PhieuBauCu!$C$20),0,IF(SUBSTITUTE(LOWER($B141),F$1,",")=LOWER($B141),1,0))),"")</f>
        <v/>
      </c>
      <c r="G141" s="4" t="str">
        <f>IF(LEN(PhieuBauCu!$C$3) &gt;0,  IF(OR(LEN($B141)=0,LEN(G$1)=0),"",IF(OR($B141=0,$AN141&gt;PhieuBauCu!$C$20),0,IF(SUBSTITUTE(LOWER($B141),G$1,",")=LOWER($B141),1,0))),"")</f>
        <v/>
      </c>
      <c r="H141" s="4" t="str">
        <f>IF(LEN(PhieuBauCu!$C$3) &gt;0,  IF(OR(LEN($B141)=0,LEN(H$1)=0),"",IF(OR($B141=0,$AN141&gt;PhieuBauCu!$C$20),0,IF(SUBSTITUTE(LOWER($B141),H$1,",")=LOWER($B141),1,0))),"")</f>
        <v/>
      </c>
      <c r="I141" s="4" t="str">
        <f>IF(LEN(PhieuBauCu!$C$3) &gt;0,  IF(OR(LEN($B141)=0,LEN(I$1)=0),"",IF(OR($B141=0,$AN141&gt;PhieuBauCu!$C$20),0,IF(SUBSTITUTE(LOWER($B141),I$1,",")=LOWER($B141),1,0))),"")</f>
        <v/>
      </c>
      <c r="J141" s="4" t="str">
        <f>IF(LEN(PhieuBauCu!$C$3) &gt;0, IF(OR(LEN($B141)=0,LEN(J$1)=0),"",IF(OR($B141=0,$AN141&gt;PhieuBauCu!$C$20),0,IF(SUBSTITUTE(LOWER($B141),J$1,",")=LOWER($B141),1,0))),"")</f>
        <v/>
      </c>
      <c r="K141" s="4" t="str">
        <f>IF(LEN(PhieuBauCu!$C$3) &gt;0, IF(OR(LEN($B141)=0,LEN(K$1)=0),"",IF(OR($B141=0,$AN141&gt;PhieuBauCu!$C$20),0,IF(SUBSTITUTE(LOWER($B141),K$1,",")=LOWER($B141),1,0))),"")</f>
        <v/>
      </c>
      <c r="L141" s="4" t="str">
        <f>IF(LEN(PhieuBauCu!$C$3) &gt;0, IF(OR(LEN($B141)=0,LEN(L$1)=0),"",IF(OR($B141=0,$AN141&gt;PhieuBauCu!$C$20),0,IF(SUBSTITUTE(LOWER($B141),L$1,",")=LOWER($B141),1,0))),"")</f>
        <v/>
      </c>
      <c r="M141" s="4" t="str">
        <f>IF(LEN(PhieuBauCu!$C$3) &gt;0,  IF(OR(LEN($B141)=0,LEN(M$1)=0),"",IF(OR($B141=0,$AN141&gt;PhieuBauCu!$C$20),0,IF(SUBSTITUTE(LOWER($B141),M$1,",")=LOWER($B141),1,0))),"")</f>
        <v/>
      </c>
      <c r="N141" s="4" t="str">
        <f>IF(LEN(PhieuBauCu!$C$3) &gt;0,  IF(OR(LEN($B141)=0,LEN(N$1)=0),"",IF(OR($B141=0,$AN141&gt;PhieuBauCu!$C$20),0,IF(SUBSTITUTE(LOWER($B141),N$1,",")=LOWER($B141),1,0))),"")</f>
        <v/>
      </c>
      <c r="O141" s="4" t="str">
        <f>IF(LEN(PhieuBauCu!$C$3) &gt;0,  IF(OR(LEN($B141)=0,LEN(O$1)=0),"",IF(OR($B141=0,$AN141&gt;PhieuBauCu!$C$20),0,IF(SUBSTITUTE(LOWER($B141),O$1,",")=LOWER($B141),1,0))),"")</f>
        <v/>
      </c>
      <c r="P141" s="4" t="str">
        <f>IF(LEN(PhieuBauCu!$C$3) &gt;0,  IF(OR(LEN($B141)=0,LEN(P$1)=0),"",IF(OR($B141=0,$AN141&gt;PhieuBauCu!$C$20),0,IF(SUBSTITUTE(LOWER($B141),P$1,",")=LOWER($B141),1,0))),"")</f>
        <v/>
      </c>
      <c r="Q141" s="4" t="str">
        <f>IF(LEN(PhieuBauCu!$C$3) &gt;0,  IF(OR(LEN($B141)=0,LEN(Q$1)=0),"",IF(OR($B141=0,$AN141&gt;PhieuBauCu!$C$20),0,IF(SUBSTITUTE(LOWER($B141),Q$1,",")=LOWER($B141),1,0))),"")</f>
        <v/>
      </c>
      <c r="R141" s="4" t="str">
        <f>IF(LEN(PhieuBauCu!$C$3) &gt;0,  IF(OR(LEN($B141)=0,LEN(R$1)=0),"",IF(OR($B141=0,$AN141&gt;PhieuBauCu!$C$20),0,IF(SUBSTITUTE(LOWER($B141),R$1,",")=LOWER($B141),1,0))),"")</f>
        <v/>
      </c>
      <c r="S141" s="4" t="str">
        <f>IF(LEN(PhieuBauCu!$C$3) &gt;0,  IF(OR(LEN($B141)=0,LEN(S$1)=0),"",IF(OR($B141=0,$AN141&gt;PhieuBauCu!$C$20),0,IF(SUBSTITUTE(LOWER($B141),S$1,",")=LOWER($B141),1,0))),"")</f>
        <v/>
      </c>
      <c r="T141" s="4" t="str">
        <f>IF(LEN(PhieuBauCu!$C$3) &gt;0,  IF(OR(LEN($B141)=0,LEN(T$1)=0),"",IF(OR($B141=0,$AN141&gt;PhieuBauCu!$C$20),0,IF(SUBSTITUTE(LOWER($B141),T$1,",")=LOWER($B141),1,0))),"")</f>
        <v/>
      </c>
      <c r="U141" s="10">
        <f t="shared" si="47"/>
        <v>0</v>
      </c>
      <c r="V141" s="29">
        <f>IF(B141=0,0,IF(AND(LEN(B141&gt;0),U141&gt;=1, U141&lt;=PhieuBauCu!$C$20),1,0))</f>
        <v>0</v>
      </c>
      <c r="W141" s="29">
        <f t="shared" si="48"/>
        <v>1</v>
      </c>
      <c r="X141" s="29">
        <f t="shared" si="49"/>
        <v>1</v>
      </c>
      <c r="Y141" s="29">
        <f t="shared" si="50"/>
        <v>1</v>
      </c>
      <c r="Z141" s="29">
        <f t="shared" si="51"/>
        <v>1</v>
      </c>
      <c r="AA141" s="29">
        <f t="shared" si="52"/>
        <v>1</v>
      </c>
      <c r="AB141" s="29">
        <f t="shared" si="53"/>
        <v>1</v>
      </c>
      <c r="AC141" s="29">
        <f t="shared" si="54"/>
        <v>1</v>
      </c>
      <c r="AD141" s="29">
        <f t="shared" si="55"/>
        <v>1</v>
      </c>
      <c r="AE141" s="29">
        <f t="shared" si="56"/>
        <v>1</v>
      </c>
      <c r="AF141" s="29">
        <f t="shared" si="57"/>
        <v>1</v>
      </c>
      <c r="AG141" s="29">
        <f t="shared" si="58"/>
        <v>1</v>
      </c>
      <c r="AH141" s="29">
        <f t="shared" si="59"/>
        <v>0</v>
      </c>
      <c r="AI141" s="29">
        <f t="shared" si="60"/>
        <v>0</v>
      </c>
      <c r="AJ141" s="29">
        <f t="shared" si="61"/>
        <v>0</v>
      </c>
      <c r="AK141" s="29">
        <f t="shared" si="62"/>
        <v>0</v>
      </c>
      <c r="AL141" s="29">
        <f t="shared" si="63"/>
        <v>0</v>
      </c>
      <c r="AM141" s="29">
        <f t="shared" si="64"/>
        <v>0</v>
      </c>
      <c r="AN141" s="29">
        <f t="shared" si="65"/>
        <v>11</v>
      </c>
      <c r="AO141" s="29">
        <f t="shared" si="66"/>
        <v>0</v>
      </c>
    </row>
    <row r="142" spans="1:41" ht="28.5" customHeight="1" x14ac:dyDescent="0.25">
      <c r="A142" s="31">
        <v>138</v>
      </c>
      <c r="B142" s="36"/>
      <c r="C142" s="30" t="str">
        <f t="shared" si="46"/>
        <v/>
      </c>
      <c r="D142" s="4" t="str">
        <f>IF(LEN(PhieuBauCu!$C$3) &gt;0, IF(OR(LEN($B142)=0,LEN(D$1)=0),"",IF(OR($B142=0,$AN142&gt;PhieuBauCu!$C$20),0,IF(SUBSTITUTE(LOWER($B142),D$1,",")=LOWER($B142),1,0))),"")</f>
        <v/>
      </c>
      <c r="E142" s="4" t="str">
        <f>IF(LEN(PhieuBauCu!$C$3) &gt;0, IF(OR(LEN($B142)=0,LEN(E$1)=0),"",IF(OR($B142=0,$AN142&gt;PhieuBauCu!$C$20),0,IF(SUBSTITUTE(LOWER($B142),E$1,",")=LOWER($B142),1,0))),"")</f>
        <v/>
      </c>
      <c r="F142" s="4" t="str">
        <f>IF(LEN(PhieuBauCu!$C$3) &gt;0,  IF(OR(LEN($B142)=0,LEN(F$1)=0),"",IF(OR($B142=0,$AN142&gt;PhieuBauCu!$C$20),0,IF(SUBSTITUTE(LOWER($B142),F$1,",")=LOWER($B142),1,0))),"")</f>
        <v/>
      </c>
      <c r="G142" s="4" t="str">
        <f>IF(LEN(PhieuBauCu!$C$3) &gt;0,  IF(OR(LEN($B142)=0,LEN(G$1)=0),"",IF(OR($B142=0,$AN142&gt;PhieuBauCu!$C$20),0,IF(SUBSTITUTE(LOWER($B142),G$1,",")=LOWER($B142),1,0))),"")</f>
        <v/>
      </c>
      <c r="H142" s="4" t="str">
        <f>IF(LEN(PhieuBauCu!$C$3) &gt;0,  IF(OR(LEN($B142)=0,LEN(H$1)=0),"",IF(OR($B142=0,$AN142&gt;PhieuBauCu!$C$20),0,IF(SUBSTITUTE(LOWER($B142),H$1,",")=LOWER($B142),1,0))),"")</f>
        <v/>
      </c>
      <c r="I142" s="4" t="str">
        <f>IF(LEN(PhieuBauCu!$C$3) &gt;0,  IF(OR(LEN($B142)=0,LEN(I$1)=0),"",IF(OR($B142=0,$AN142&gt;PhieuBauCu!$C$20),0,IF(SUBSTITUTE(LOWER($B142),I$1,",")=LOWER($B142),1,0))),"")</f>
        <v/>
      </c>
      <c r="J142" s="4" t="str">
        <f>IF(LEN(PhieuBauCu!$C$3) &gt;0, IF(OR(LEN($B142)=0,LEN(J$1)=0),"",IF(OR($B142=0,$AN142&gt;PhieuBauCu!$C$20),0,IF(SUBSTITUTE(LOWER($B142),J$1,",")=LOWER($B142),1,0))),"")</f>
        <v/>
      </c>
      <c r="K142" s="4" t="str">
        <f>IF(LEN(PhieuBauCu!$C$3) &gt;0, IF(OR(LEN($B142)=0,LEN(K$1)=0),"",IF(OR($B142=0,$AN142&gt;PhieuBauCu!$C$20),0,IF(SUBSTITUTE(LOWER($B142),K$1,",")=LOWER($B142),1,0))),"")</f>
        <v/>
      </c>
      <c r="L142" s="4" t="str">
        <f>IF(LEN(PhieuBauCu!$C$3) &gt;0, IF(OR(LEN($B142)=0,LEN(L$1)=0),"",IF(OR($B142=0,$AN142&gt;PhieuBauCu!$C$20),0,IF(SUBSTITUTE(LOWER($B142),L$1,",")=LOWER($B142),1,0))),"")</f>
        <v/>
      </c>
      <c r="M142" s="4" t="str">
        <f>IF(LEN(PhieuBauCu!$C$3) &gt;0,  IF(OR(LEN($B142)=0,LEN(M$1)=0),"",IF(OR($B142=0,$AN142&gt;PhieuBauCu!$C$20),0,IF(SUBSTITUTE(LOWER($B142),M$1,",")=LOWER($B142),1,0))),"")</f>
        <v/>
      </c>
      <c r="N142" s="4" t="str">
        <f>IF(LEN(PhieuBauCu!$C$3) &gt;0,  IF(OR(LEN($B142)=0,LEN(N$1)=0),"",IF(OR($B142=0,$AN142&gt;PhieuBauCu!$C$20),0,IF(SUBSTITUTE(LOWER($B142),N$1,",")=LOWER($B142),1,0))),"")</f>
        <v/>
      </c>
      <c r="O142" s="4" t="str">
        <f>IF(LEN(PhieuBauCu!$C$3) &gt;0,  IF(OR(LEN($B142)=0,LEN(O$1)=0),"",IF(OR($B142=0,$AN142&gt;PhieuBauCu!$C$20),0,IF(SUBSTITUTE(LOWER($B142),O$1,",")=LOWER($B142),1,0))),"")</f>
        <v/>
      </c>
      <c r="P142" s="4" t="str">
        <f>IF(LEN(PhieuBauCu!$C$3) &gt;0,  IF(OR(LEN($B142)=0,LEN(P$1)=0),"",IF(OR($B142=0,$AN142&gt;PhieuBauCu!$C$20),0,IF(SUBSTITUTE(LOWER($B142),P$1,",")=LOWER($B142),1,0))),"")</f>
        <v/>
      </c>
      <c r="Q142" s="4" t="str">
        <f>IF(LEN(PhieuBauCu!$C$3) &gt;0,  IF(OR(LEN($B142)=0,LEN(Q$1)=0),"",IF(OR($B142=0,$AN142&gt;PhieuBauCu!$C$20),0,IF(SUBSTITUTE(LOWER($B142),Q$1,",")=LOWER($B142),1,0))),"")</f>
        <v/>
      </c>
      <c r="R142" s="4" t="str">
        <f>IF(LEN(PhieuBauCu!$C$3) &gt;0,  IF(OR(LEN($B142)=0,LEN(R$1)=0),"",IF(OR($B142=0,$AN142&gt;PhieuBauCu!$C$20),0,IF(SUBSTITUTE(LOWER($B142),R$1,",")=LOWER($B142),1,0))),"")</f>
        <v/>
      </c>
      <c r="S142" s="4" t="str">
        <f>IF(LEN(PhieuBauCu!$C$3) &gt;0,  IF(OR(LEN($B142)=0,LEN(S$1)=0),"",IF(OR($B142=0,$AN142&gt;PhieuBauCu!$C$20),0,IF(SUBSTITUTE(LOWER($B142),S$1,",")=LOWER($B142),1,0))),"")</f>
        <v/>
      </c>
      <c r="T142" s="4" t="str">
        <f>IF(LEN(PhieuBauCu!$C$3) &gt;0,  IF(OR(LEN($B142)=0,LEN(T$1)=0),"",IF(OR($B142=0,$AN142&gt;PhieuBauCu!$C$20),0,IF(SUBSTITUTE(LOWER($B142),T$1,",")=LOWER($B142),1,0))),"")</f>
        <v/>
      </c>
      <c r="U142" s="10">
        <f t="shared" si="47"/>
        <v>0</v>
      </c>
      <c r="V142" s="29">
        <f>IF(B142=0,0,IF(AND(LEN(B142&gt;0),U142&gt;=1, U142&lt;=PhieuBauCu!$C$20),1,0))</f>
        <v>0</v>
      </c>
      <c r="W142" s="29">
        <f t="shared" si="48"/>
        <v>1</v>
      </c>
      <c r="X142" s="29">
        <f t="shared" si="49"/>
        <v>1</v>
      </c>
      <c r="Y142" s="29">
        <f t="shared" si="50"/>
        <v>1</v>
      </c>
      <c r="Z142" s="29">
        <f t="shared" si="51"/>
        <v>1</v>
      </c>
      <c r="AA142" s="29">
        <f t="shared" si="52"/>
        <v>1</v>
      </c>
      <c r="AB142" s="29">
        <f t="shared" si="53"/>
        <v>1</v>
      </c>
      <c r="AC142" s="29">
        <f t="shared" si="54"/>
        <v>1</v>
      </c>
      <c r="AD142" s="29">
        <f t="shared" si="55"/>
        <v>1</v>
      </c>
      <c r="AE142" s="29">
        <f t="shared" si="56"/>
        <v>1</v>
      </c>
      <c r="AF142" s="29">
        <f t="shared" si="57"/>
        <v>1</v>
      </c>
      <c r="AG142" s="29">
        <f t="shared" si="58"/>
        <v>1</v>
      </c>
      <c r="AH142" s="29">
        <f t="shared" si="59"/>
        <v>0</v>
      </c>
      <c r="AI142" s="29">
        <f t="shared" si="60"/>
        <v>0</v>
      </c>
      <c r="AJ142" s="29">
        <f t="shared" si="61"/>
        <v>0</v>
      </c>
      <c r="AK142" s="29">
        <f t="shared" si="62"/>
        <v>0</v>
      </c>
      <c r="AL142" s="29">
        <f t="shared" si="63"/>
        <v>0</v>
      </c>
      <c r="AM142" s="29">
        <f t="shared" si="64"/>
        <v>0</v>
      </c>
      <c r="AN142" s="29">
        <f t="shared" si="65"/>
        <v>11</v>
      </c>
      <c r="AO142" s="29">
        <f t="shared" si="66"/>
        <v>0</v>
      </c>
    </row>
    <row r="143" spans="1:41" ht="28.5" customHeight="1" x14ac:dyDescent="0.25">
      <c r="A143" s="31">
        <v>139</v>
      </c>
      <c r="B143" s="36"/>
      <c r="C143" s="30" t="str">
        <f t="shared" si="46"/>
        <v/>
      </c>
      <c r="D143" s="4" t="str">
        <f>IF(LEN(PhieuBauCu!$C$3) &gt;0, IF(OR(LEN($B143)=0,LEN(D$1)=0),"",IF(OR($B143=0,$AN143&gt;PhieuBauCu!$C$20),0,IF(SUBSTITUTE(LOWER($B143),D$1,",")=LOWER($B143),1,0))),"")</f>
        <v/>
      </c>
      <c r="E143" s="4" t="str">
        <f>IF(LEN(PhieuBauCu!$C$3) &gt;0, IF(OR(LEN($B143)=0,LEN(E$1)=0),"",IF(OR($B143=0,$AN143&gt;PhieuBauCu!$C$20),0,IF(SUBSTITUTE(LOWER($B143),E$1,",")=LOWER($B143),1,0))),"")</f>
        <v/>
      </c>
      <c r="F143" s="4" t="str">
        <f>IF(LEN(PhieuBauCu!$C$3) &gt;0,  IF(OR(LEN($B143)=0,LEN(F$1)=0),"",IF(OR($B143=0,$AN143&gt;PhieuBauCu!$C$20),0,IF(SUBSTITUTE(LOWER($B143),F$1,",")=LOWER($B143),1,0))),"")</f>
        <v/>
      </c>
      <c r="G143" s="4" t="str">
        <f>IF(LEN(PhieuBauCu!$C$3) &gt;0,  IF(OR(LEN($B143)=0,LEN(G$1)=0),"",IF(OR($B143=0,$AN143&gt;PhieuBauCu!$C$20),0,IF(SUBSTITUTE(LOWER($B143),G$1,",")=LOWER($B143),1,0))),"")</f>
        <v/>
      </c>
      <c r="H143" s="4" t="str">
        <f>IF(LEN(PhieuBauCu!$C$3) &gt;0,  IF(OR(LEN($B143)=0,LEN(H$1)=0),"",IF(OR($B143=0,$AN143&gt;PhieuBauCu!$C$20),0,IF(SUBSTITUTE(LOWER($B143),H$1,",")=LOWER($B143),1,0))),"")</f>
        <v/>
      </c>
      <c r="I143" s="4" t="str">
        <f>IF(LEN(PhieuBauCu!$C$3) &gt;0,  IF(OR(LEN($B143)=0,LEN(I$1)=0),"",IF(OR($B143=0,$AN143&gt;PhieuBauCu!$C$20),0,IF(SUBSTITUTE(LOWER($B143),I$1,",")=LOWER($B143),1,0))),"")</f>
        <v/>
      </c>
      <c r="J143" s="4" t="str">
        <f>IF(LEN(PhieuBauCu!$C$3) &gt;0, IF(OR(LEN($B143)=0,LEN(J$1)=0),"",IF(OR($B143=0,$AN143&gt;PhieuBauCu!$C$20),0,IF(SUBSTITUTE(LOWER($B143),J$1,",")=LOWER($B143),1,0))),"")</f>
        <v/>
      </c>
      <c r="K143" s="4" t="str">
        <f>IF(LEN(PhieuBauCu!$C$3) &gt;0, IF(OR(LEN($B143)=0,LEN(K$1)=0),"",IF(OR($B143=0,$AN143&gt;PhieuBauCu!$C$20),0,IF(SUBSTITUTE(LOWER($B143),K$1,",")=LOWER($B143),1,0))),"")</f>
        <v/>
      </c>
      <c r="L143" s="4" t="str">
        <f>IF(LEN(PhieuBauCu!$C$3) &gt;0, IF(OR(LEN($B143)=0,LEN(L$1)=0),"",IF(OR($B143=0,$AN143&gt;PhieuBauCu!$C$20),0,IF(SUBSTITUTE(LOWER($B143),L$1,",")=LOWER($B143),1,0))),"")</f>
        <v/>
      </c>
      <c r="M143" s="4" t="str">
        <f>IF(LEN(PhieuBauCu!$C$3) &gt;0,  IF(OR(LEN($B143)=0,LEN(M$1)=0),"",IF(OR($B143=0,$AN143&gt;PhieuBauCu!$C$20),0,IF(SUBSTITUTE(LOWER($B143),M$1,",")=LOWER($B143),1,0))),"")</f>
        <v/>
      </c>
      <c r="N143" s="4" t="str">
        <f>IF(LEN(PhieuBauCu!$C$3) &gt;0,  IF(OR(LEN($B143)=0,LEN(N$1)=0),"",IF(OR($B143=0,$AN143&gt;PhieuBauCu!$C$20),0,IF(SUBSTITUTE(LOWER($B143),N$1,",")=LOWER($B143),1,0))),"")</f>
        <v/>
      </c>
      <c r="O143" s="4" t="str">
        <f>IF(LEN(PhieuBauCu!$C$3) &gt;0,  IF(OR(LEN($B143)=0,LEN(O$1)=0),"",IF(OR($B143=0,$AN143&gt;PhieuBauCu!$C$20),0,IF(SUBSTITUTE(LOWER($B143),O$1,",")=LOWER($B143),1,0))),"")</f>
        <v/>
      </c>
      <c r="P143" s="4" t="str">
        <f>IF(LEN(PhieuBauCu!$C$3) &gt;0,  IF(OR(LEN($B143)=0,LEN(P$1)=0),"",IF(OR($B143=0,$AN143&gt;PhieuBauCu!$C$20),0,IF(SUBSTITUTE(LOWER($B143),P$1,",")=LOWER($B143),1,0))),"")</f>
        <v/>
      </c>
      <c r="Q143" s="4" t="str">
        <f>IF(LEN(PhieuBauCu!$C$3) &gt;0,  IF(OR(LEN($B143)=0,LEN(Q$1)=0),"",IF(OR($B143=0,$AN143&gt;PhieuBauCu!$C$20),0,IF(SUBSTITUTE(LOWER($B143),Q$1,",")=LOWER($B143),1,0))),"")</f>
        <v/>
      </c>
      <c r="R143" s="4" t="str">
        <f>IF(LEN(PhieuBauCu!$C$3) &gt;0,  IF(OR(LEN($B143)=0,LEN(R$1)=0),"",IF(OR($B143=0,$AN143&gt;PhieuBauCu!$C$20),0,IF(SUBSTITUTE(LOWER($B143),R$1,",")=LOWER($B143),1,0))),"")</f>
        <v/>
      </c>
      <c r="S143" s="4" t="str">
        <f>IF(LEN(PhieuBauCu!$C$3) &gt;0,  IF(OR(LEN($B143)=0,LEN(S$1)=0),"",IF(OR($B143=0,$AN143&gt;PhieuBauCu!$C$20),0,IF(SUBSTITUTE(LOWER($B143),S$1,",")=LOWER($B143),1,0))),"")</f>
        <v/>
      </c>
      <c r="T143" s="4" t="str">
        <f>IF(LEN(PhieuBauCu!$C$3) &gt;0,  IF(OR(LEN($B143)=0,LEN(T$1)=0),"",IF(OR($B143=0,$AN143&gt;PhieuBauCu!$C$20),0,IF(SUBSTITUTE(LOWER($B143),T$1,",")=LOWER($B143),1,0))),"")</f>
        <v/>
      </c>
      <c r="U143" s="10">
        <f t="shared" si="47"/>
        <v>0</v>
      </c>
      <c r="V143" s="29">
        <f>IF(B143=0,0,IF(AND(LEN(B143&gt;0),U143&gt;=1, U143&lt;=PhieuBauCu!$C$20),1,0))</f>
        <v>0</v>
      </c>
      <c r="W143" s="29">
        <f t="shared" si="48"/>
        <v>1</v>
      </c>
      <c r="X143" s="29">
        <f t="shared" si="49"/>
        <v>1</v>
      </c>
      <c r="Y143" s="29">
        <f t="shared" si="50"/>
        <v>1</v>
      </c>
      <c r="Z143" s="29">
        <f t="shared" si="51"/>
        <v>1</v>
      </c>
      <c r="AA143" s="29">
        <f t="shared" si="52"/>
        <v>1</v>
      </c>
      <c r="AB143" s="29">
        <f t="shared" si="53"/>
        <v>1</v>
      </c>
      <c r="AC143" s="29">
        <f t="shared" si="54"/>
        <v>1</v>
      </c>
      <c r="AD143" s="29">
        <f t="shared" si="55"/>
        <v>1</v>
      </c>
      <c r="AE143" s="29">
        <f t="shared" si="56"/>
        <v>1</v>
      </c>
      <c r="AF143" s="29">
        <f t="shared" si="57"/>
        <v>1</v>
      </c>
      <c r="AG143" s="29">
        <f t="shared" si="58"/>
        <v>1</v>
      </c>
      <c r="AH143" s="29">
        <f t="shared" si="59"/>
        <v>0</v>
      </c>
      <c r="AI143" s="29">
        <f t="shared" si="60"/>
        <v>0</v>
      </c>
      <c r="AJ143" s="29">
        <f t="shared" si="61"/>
        <v>0</v>
      </c>
      <c r="AK143" s="29">
        <f t="shared" si="62"/>
        <v>0</v>
      </c>
      <c r="AL143" s="29">
        <f t="shared" si="63"/>
        <v>0</v>
      </c>
      <c r="AM143" s="29">
        <f t="shared" si="64"/>
        <v>0</v>
      </c>
      <c r="AN143" s="29">
        <f t="shared" si="65"/>
        <v>11</v>
      </c>
      <c r="AO143" s="29">
        <f t="shared" si="66"/>
        <v>0</v>
      </c>
    </row>
    <row r="144" spans="1:41" ht="28.5" customHeight="1" x14ac:dyDescent="0.25">
      <c r="A144" s="31">
        <v>140</v>
      </c>
      <c r="B144" s="36"/>
      <c r="C144" s="30" t="str">
        <f t="shared" si="46"/>
        <v/>
      </c>
      <c r="D144" s="4" t="str">
        <f>IF(LEN(PhieuBauCu!$C$3) &gt;0, IF(OR(LEN($B144)=0,LEN(D$1)=0),"",IF(OR($B144=0,$AN144&gt;PhieuBauCu!$C$20),0,IF(SUBSTITUTE(LOWER($B144),D$1,",")=LOWER($B144),1,0))),"")</f>
        <v/>
      </c>
      <c r="E144" s="4" t="str">
        <f>IF(LEN(PhieuBauCu!$C$3) &gt;0, IF(OR(LEN($B144)=0,LEN(E$1)=0),"",IF(OR($B144=0,$AN144&gt;PhieuBauCu!$C$20),0,IF(SUBSTITUTE(LOWER($B144),E$1,",")=LOWER($B144),1,0))),"")</f>
        <v/>
      </c>
      <c r="F144" s="4" t="str">
        <f>IF(LEN(PhieuBauCu!$C$3) &gt;0,  IF(OR(LEN($B144)=0,LEN(F$1)=0),"",IF(OR($B144=0,$AN144&gt;PhieuBauCu!$C$20),0,IF(SUBSTITUTE(LOWER($B144),F$1,",")=LOWER($B144),1,0))),"")</f>
        <v/>
      </c>
      <c r="G144" s="4" t="str">
        <f>IF(LEN(PhieuBauCu!$C$3) &gt;0,  IF(OR(LEN($B144)=0,LEN(G$1)=0),"",IF(OR($B144=0,$AN144&gt;PhieuBauCu!$C$20),0,IF(SUBSTITUTE(LOWER($B144),G$1,",")=LOWER($B144),1,0))),"")</f>
        <v/>
      </c>
      <c r="H144" s="4" t="str">
        <f>IF(LEN(PhieuBauCu!$C$3) &gt;0,  IF(OR(LEN($B144)=0,LEN(H$1)=0),"",IF(OR($B144=0,$AN144&gt;PhieuBauCu!$C$20),0,IF(SUBSTITUTE(LOWER($B144),H$1,",")=LOWER($B144),1,0))),"")</f>
        <v/>
      </c>
      <c r="I144" s="4" t="str">
        <f>IF(LEN(PhieuBauCu!$C$3) &gt;0,  IF(OR(LEN($B144)=0,LEN(I$1)=0),"",IF(OR($B144=0,$AN144&gt;PhieuBauCu!$C$20),0,IF(SUBSTITUTE(LOWER($B144),I$1,",")=LOWER($B144),1,0))),"")</f>
        <v/>
      </c>
      <c r="J144" s="4" t="str">
        <f>IF(LEN(PhieuBauCu!$C$3) &gt;0, IF(OR(LEN($B144)=0,LEN(J$1)=0),"",IF(OR($B144=0,$AN144&gt;PhieuBauCu!$C$20),0,IF(SUBSTITUTE(LOWER($B144),J$1,",")=LOWER($B144),1,0))),"")</f>
        <v/>
      </c>
      <c r="K144" s="4" t="str">
        <f>IF(LEN(PhieuBauCu!$C$3) &gt;0, IF(OR(LEN($B144)=0,LEN(K$1)=0),"",IF(OR($B144=0,$AN144&gt;PhieuBauCu!$C$20),0,IF(SUBSTITUTE(LOWER($B144),K$1,",")=LOWER($B144),1,0))),"")</f>
        <v/>
      </c>
      <c r="L144" s="4" t="str">
        <f>IF(LEN(PhieuBauCu!$C$3) &gt;0, IF(OR(LEN($B144)=0,LEN(L$1)=0),"",IF(OR($B144=0,$AN144&gt;PhieuBauCu!$C$20),0,IF(SUBSTITUTE(LOWER($B144),L$1,",")=LOWER($B144),1,0))),"")</f>
        <v/>
      </c>
      <c r="M144" s="4" t="str">
        <f>IF(LEN(PhieuBauCu!$C$3) &gt;0,  IF(OR(LEN($B144)=0,LEN(M$1)=0),"",IF(OR($B144=0,$AN144&gt;PhieuBauCu!$C$20),0,IF(SUBSTITUTE(LOWER($B144),M$1,",")=LOWER($B144),1,0))),"")</f>
        <v/>
      </c>
      <c r="N144" s="4" t="str">
        <f>IF(LEN(PhieuBauCu!$C$3) &gt;0,  IF(OR(LEN($B144)=0,LEN(N$1)=0),"",IF(OR($B144=0,$AN144&gt;PhieuBauCu!$C$20),0,IF(SUBSTITUTE(LOWER($B144),N$1,",")=LOWER($B144),1,0))),"")</f>
        <v/>
      </c>
      <c r="O144" s="4" t="str">
        <f>IF(LEN(PhieuBauCu!$C$3) &gt;0,  IF(OR(LEN($B144)=0,LEN(O$1)=0),"",IF(OR($B144=0,$AN144&gt;PhieuBauCu!$C$20),0,IF(SUBSTITUTE(LOWER($B144),O$1,",")=LOWER($B144),1,0))),"")</f>
        <v/>
      </c>
      <c r="P144" s="4" t="str">
        <f>IF(LEN(PhieuBauCu!$C$3) &gt;0,  IF(OR(LEN($B144)=0,LEN(P$1)=0),"",IF(OR($B144=0,$AN144&gt;PhieuBauCu!$C$20),0,IF(SUBSTITUTE(LOWER($B144),P$1,",")=LOWER($B144),1,0))),"")</f>
        <v/>
      </c>
      <c r="Q144" s="4" t="str">
        <f>IF(LEN(PhieuBauCu!$C$3) &gt;0,  IF(OR(LEN($B144)=0,LEN(Q$1)=0),"",IF(OR($B144=0,$AN144&gt;PhieuBauCu!$C$20),0,IF(SUBSTITUTE(LOWER($B144),Q$1,",")=LOWER($B144),1,0))),"")</f>
        <v/>
      </c>
      <c r="R144" s="4" t="str">
        <f>IF(LEN(PhieuBauCu!$C$3) &gt;0,  IF(OR(LEN($B144)=0,LEN(R$1)=0),"",IF(OR($B144=0,$AN144&gt;PhieuBauCu!$C$20),0,IF(SUBSTITUTE(LOWER($B144),R$1,",")=LOWER($B144),1,0))),"")</f>
        <v/>
      </c>
      <c r="S144" s="4" t="str">
        <f>IF(LEN(PhieuBauCu!$C$3) &gt;0,  IF(OR(LEN($B144)=0,LEN(S$1)=0),"",IF(OR($B144=0,$AN144&gt;PhieuBauCu!$C$20),0,IF(SUBSTITUTE(LOWER($B144),S$1,",")=LOWER($B144),1,0))),"")</f>
        <v/>
      </c>
      <c r="T144" s="4" t="str">
        <f>IF(LEN(PhieuBauCu!$C$3) &gt;0,  IF(OR(LEN($B144)=0,LEN(T$1)=0),"",IF(OR($B144=0,$AN144&gt;PhieuBauCu!$C$20),0,IF(SUBSTITUTE(LOWER($B144),T$1,",")=LOWER($B144),1,0))),"")</f>
        <v/>
      </c>
      <c r="U144" s="10">
        <f t="shared" si="47"/>
        <v>0</v>
      </c>
      <c r="V144" s="29">
        <f>IF(B144=0,0,IF(AND(LEN(B144&gt;0),U144&gt;=1, U144&lt;=PhieuBauCu!$C$20),1,0))</f>
        <v>0</v>
      </c>
      <c r="W144" s="29">
        <f t="shared" si="48"/>
        <v>1</v>
      </c>
      <c r="X144" s="29">
        <f t="shared" si="49"/>
        <v>1</v>
      </c>
      <c r="Y144" s="29">
        <f t="shared" si="50"/>
        <v>1</v>
      </c>
      <c r="Z144" s="29">
        <f t="shared" si="51"/>
        <v>1</v>
      </c>
      <c r="AA144" s="29">
        <f t="shared" si="52"/>
        <v>1</v>
      </c>
      <c r="AB144" s="29">
        <f t="shared" si="53"/>
        <v>1</v>
      </c>
      <c r="AC144" s="29">
        <f t="shared" si="54"/>
        <v>1</v>
      </c>
      <c r="AD144" s="29">
        <f t="shared" si="55"/>
        <v>1</v>
      </c>
      <c r="AE144" s="29">
        <f t="shared" si="56"/>
        <v>1</v>
      </c>
      <c r="AF144" s="29">
        <f t="shared" si="57"/>
        <v>1</v>
      </c>
      <c r="AG144" s="29">
        <f t="shared" si="58"/>
        <v>1</v>
      </c>
      <c r="AH144" s="29">
        <f t="shared" si="59"/>
        <v>0</v>
      </c>
      <c r="AI144" s="29">
        <f t="shared" si="60"/>
        <v>0</v>
      </c>
      <c r="AJ144" s="29">
        <f t="shared" si="61"/>
        <v>0</v>
      </c>
      <c r="AK144" s="29">
        <f t="shared" si="62"/>
        <v>0</v>
      </c>
      <c r="AL144" s="29">
        <f t="shared" si="63"/>
        <v>0</v>
      </c>
      <c r="AM144" s="29">
        <f t="shared" si="64"/>
        <v>0</v>
      </c>
      <c r="AN144" s="29">
        <f t="shared" si="65"/>
        <v>11</v>
      </c>
      <c r="AO144" s="29">
        <f t="shared" si="66"/>
        <v>0</v>
      </c>
    </row>
    <row r="145" spans="1:41" ht="28.5" customHeight="1" x14ac:dyDescent="0.25">
      <c r="A145" s="31">
        <v>141</v>
      </c>
      <c r="B145" s="36"/>
      <c r="C145" s="30" t="str">
        <f t="shared" si="46"/>
        <v/>
      </c>
      <c r="D145" s="4" t="str">
        <f>IF(LEN(PhieuBauCu!$C$3) &gt;0, IF(OR(LEN($B145)=0,LEN(D$1)=0),"",IF(OR($B145=0,$AN145&gt;PhieuBauCu!$C$20),0,IF(SUBSTITUTE(LOWER($B145),D$1,",")=LOWER($B145),1,0))),"")</f>
        <v/>
      </c>
      <c r="E145" s="4" t="str">
        <f>IF(LEN(PhieuBauCu!$C$3) &gt;0, IF(OR(LEN($B145)=0,LEN(E$1)=0),"",IF(OR($B145=0,$AN145&gt;PhieuBauCu!$C$20),0,IF(SUBSTITUTE(LOWER($B145),E$1,",")=LOWER($B145),1,0))),"")</f>
        <v/>
      </c>
      <c r="F145" s="4" t="str">
        <f>IF(LEN(PhieuBauCu!$C$3) &gt;0,  IF(OR(LEN($B145)=0,LEN(F$1)=0),"",IF(OR($B145=0,$AN145&gt;PhieuBauCu!$C$20),0,IF(SUBSTITUTE(LOWER($B145),F$1,",")=LOWER($B145),1,0))),"")</f>
        <v/>
      </c>
      <c r="G145" s="4" t="str">
        <f>IF(LEN(PhieuBauCu!$C$3) &gt;0,  IF(OR(LEN($B145)=0,LEN(G$1)=0),"",IF(OR($B145=0,$AN145&gt;PhieuBauCu!$C$20),0,IF(SUBSTITUTE(LOWER($B145),G$1,",")=LOWER($B145),1,0))),"")</f>
        <v/>
      </c>
      <c r="H145" s="4" t="str">
        <f>IF(LEN(PhieuBauCu!$C$3) &gt;0,  IF(OR(LEN($B145)=0,LEN(H$1)=0),"",IF(OR($B145=0,$AN145&gt;PhieuBauCu!$C$20),0,IF(SUBSTITUTE(LOWER($B145),H$1,",")=LOWER($B145),1,0))),"")</f>
        <v/>
      </c>
      <c r="I145" s="4" t="str">
        <f>IF(LEN(PhieuBauCu!$C$3) &gt;0,  IF(OR(LEN($B145)=0,LEN(I$1)=0),"",IF(OR($B145=0,$AN145&gt;PhieuBauCu!$C$20),0,IF(SUBSTITUTE(LOWER($B145),I$1,",")=LOWER($B145),1,0))),"")</f>
        <v/>
      </c>
      <c r="J145" s="4" t="str">
        <f>IF(LEN(PhieuBauCu!$C$3) &gt;0, IF(OR(LEN($B145)=0,LEN(J$1)=0),"",IF(OR($B145=0,$AN145&gt;PhieuBauCu!$C$20),0,IF(SUBSTITUTE(LOWER($B145),J$1,",")=LOWER($B145),1,0))),"")</f>
        <v/>
      </c>
      <c r="K145" s="4" t="str">
        <f>IF(LEN(PhieuBauCu!$C$3) &gt;0, IF(OR(LEN($B145)=0,LEN(K$1)=0),"",IF(OR($B145=0,$AN145&gt;PhieuBauCu!$C$20),0,IF(SUBSTITUTE(LOWER($B145),K$1,",")=LOWER($B145),1,0))),"")</f>
        <v/>
      </c>
      <c r="L145" s="4" t="str">
        <f>IF(LEN(PhieuBauCu!$C$3) &gt;0, IF(OR(LEN($B145)=0,LEN(L$1)=0),"",IF(OR($B145=0,$AN145&gt;PhieuBauCu!$C$20),0,IF(SUBSTITUTE(LOWER($B145),L$1,",")=LOWER($B145),1,0))),"")</f>
        <v/>
      </c>
      <c r="M145" s="4" t="str">
        <f>IF(LEN(PhieuBauCu!$C$3) &gt;0,  IF(OR(LEN($B145)=0,LEN(M$1)=0),"",IF(OR($B145=0,$AN145&gt;PhieuBauCu!$C$20),0,IF(SUBSTITUTE(LOWER($B145),M$1,",")=LOWER($B145),1,0))),"")</f>
        <v/>
      </c>
      <c r="N145" s="4" t="str">
        <f>IF(LEN(PhieuBauCu!$C$3) &gt;0,  IF(OR(LEN($B145)=0,LEN(N$1)=0),"",IF(OR($B145=0,$AN145&gt;PhieuBauCu!$C$20),0,IF(SUBSTITUTE(LOWER($B145),N$1,",")=LOWER($B145),1,0))),"")</f>
        <v/>
      </c>
      <c r="O145" s="4" t="str">
        <f>IF(LEN(PhieuBauCu!$C$3) &gt;0,  IF(OR(LEN($B145)=0,LEN(O$1)=0),"",IF(OR($B145=0,$AN145&gt;PhieuBauCu!$C$20),0,IF(SUBSTITUTE(LOWER($B145),O$1,",")=LOWER($B145),1,0))),"")</f>
        <v/>
      </c>
      <c r="P145" s="4" t="str">
        <f>IF(LEN(PhieuBauCu!$C$3) &gt;0,  IF(OR(LEN($B145)=0,LEN(P$1)=0),"",IF(OR($B145=0,$AN145&gt;PhieuBauCu!$C$20),0,IF(SUBSTITUTE(LOWER($B145),P$1,",")=LOWER($B145),1,0))),"")</f>
        <v/>
      </c>
      <c r="Q145" s="4" t="str">
        <f>IF(LEN(PhieuBauCu!$C$3) &gt;0,  IF(OR(LEN($B145)=0,LEN(Q$1)=0),"",IF(OR($B145=0,$AN145&gt;PhieuBauCu!$C$20),0,IF(SUBSTITUTE(LOWER($B145),Q$1,",")=LOWER($B145),1,0))),"")</f>
        <v/>
      </c>
      <c r="R145" s="4" t="str">
        <f>IF(LEN(PhieuBauCu!$C$3) &gt;0,  IF(OR(LEN($B145)=0,LEN(R$1)=0),"",IF(OR($B145=0,$AN145&gt;PhieuBauCu!$C$20),0,IF(SUBSTITUTE(LOWER($B145),R$1,",")=LOWER($B145),1,0))),"")</f>
        <v/>
      </c>
      <c r="S145" s="4" t="str">
        <f>IF(LEN(PhieuBauCu!$C$3) &gt;0,  IF(OR(LEN($B145)=0,LEN(S$1)=0),"",IF(OR($B145=0,$AN145&gt;PhieuBauCu!$C$20),0,IF(SUBSTITUTE(LOWER($B145),S$1,",")=LOWER($B145),1,0))),"")</f>
        <v/>
      </c>
      <c r="T145" s="4" t="str">
        <f>IF(LEN(PhieuBauCu!$C$3) &gt;0,  IF(OR(LEN($B145)=0,LEN(T$1)=0),"",IF(OR($B145=0,$AN145&gt;PhieuBauCu!$C$20),0,IF(SUBSTITUTE(LOWER($B145),T$1,",")=LOWER($B145),1,0))),"")</f>
        <v/>
      </c>
      <c r="U145" s="10">
        <f t="shared" si="47"/>
        <v>0</v>
      </c>
      <c r="V145" s="29">
        <f>IF(B145=0,0,IF(AND(LEN(B145&gt;0),U145&gt;=1, U145&lt;=PhieuBauCu!$C$20),1,0))</f>
        <v>0</v>
      </c>
      <c r="W145" s="29">
        <f t="shared" si="48"/>
        <v>1</v>
      </c>
      <c r="X145" s="29">
        <f t="shared" si="49"/>
        <v>1</v>
      </c>
      <c r="Y145" s="29">
        <f t="shared" si="50"/>
        <v>1</v>
      </c>
      <c r="Z145" s="29">
        <f t="shared" si="51"/>
        <v>1</v>
      </c>
      <c r="AA145" s="29">
        <f t="shared" si="52"/>
        <v>1</v>
      </c>
      <c r="AB145" s="29">
        <f t="shared" si="53"/>
        <v>1</v>
      </c>
      <c r="AC145" s="29">
        <f t="shared" si="54"/>
        <v>1</v>
      </c>
      <c r="AD145" s="29">
        <f t="shared" si="55"/>
        <v>1</v>
      </c>
      <c r="AE145" s="29">
        <f t="shared" si="56"/>
        <v>1</v>
      </c>
      <c r="AF145" s="29">
        <f t="shared" si="57"/>
        <v>1</v>
      </c>
      <c r="AG145" s="29">
        <f t="shared" si="58"/>
        <v>1</v>
      </c>
      <c r="AH145" s="29">
        <f t="shared" si="59"/>
        <v>0</v>
      </c>
      <c r="AI145" s="29">
        <f t="shared" si="60"/>
        <v>0</v>
      </c>
      <c r="AJ145" s="29">
        <f t="shared" si="61"/>
        <v>0</v>
      </c>
      <c r="AK145" s="29">
        <f t="shared" si="62"/>
        <v>0</v>
      </c>
      <c r="AL145" s="29">
        <f t="shared" si="63"/>
        <v>0</v>
      </c>
      <c r="AM145" s="29">
        <f t="shared" si="64"/>
        <v>0</v>
      </c>
      <c r="AN145" s="29">
        <f t="shared" si="65"/>
        <v>11</v>
      </c>
      <c r="AO145" s="29">
        <f t="shared" si="66"/>
        <v>0</v>
      </c>
    </row>
    <row r="146" spans="1:41" ht="28.5" customHeight="1" x14ac:dyDescent="0.25">
      <c r="A146" s="31">
        <v>142</v>
      </c>
      <c r="B146" s="36"/>
      <c r="C146" s="30" t="str">
        <f t="shared" si="46"/>
        <v/>
      </c>
      <c r="D146" s="4" t="str">
        <f>IF(LEN(PhieuBauCu!$C$3) &gt;0, IF(OR(LEN($B146)=0,LEN(D$1)=0),"",IF(OR($B146=0,$AN146&gt;PhieuBauCu!$C$20),0,IF(SUBSTITUTE(LOWER($B146),D$1,",")=LOWER($B146),1,0))),"")</f>
        <v/>
      </c>
      <c r="E146" s="4" t="str">
        <f>IF(LEN(PhieuBauCu!$C$3) &gt;0, IF(OR(LEN($B146)=0,LEN(E$1)=0),"",IF(OR($B146=0,$AN146&gt;PhieuBauCu!$C$20),0,IF(SUBSTITUTE(LOWER($B146),E$1,",")=LOWER($B146),1,0))),"")</f>
        <v/>
      </c>
      <c r="F146" s="4" t="str">
        <f>IF(LEN(PhieuBauCu!$C$3) &gt;0,  IF(OR(LEN($B146)=0,LEN(F$1)=0),"",IF(OR($B146=0,$AN146&gt;PhieuBauCu!$C$20),0,IF(SUBSTITUTE(LOWER($B146),F$1,",")=LOWER($B146),1,0))),"")</f>
        <v/>
      </c>
      <c r="G146" s="4" t="str">
        <f>IF(LEN(PhieuBauCu!$C$3) &gt;0,  IF(OR(LEN($B146)=0,LEN(G$1)=0),"",IF(OR($B146=0,$AN146&gt;PhieuBauCu!$C$20),0,IF(SUBSTITUTE(LOWER($B146),G$1,",")=LOWER($B146),1,0))),"")</f>
        <v/>
      </c>
      <c r="H146" s="4" t="str">
        <f>IF(LEN(PhieuBauCu!$C$3) &gt;0,  IF(OR(LEN($B146)=0,LEN(H$1)=0),"",IF(OR($B146=0,$AN146&gt;PhieuBauCu!$C$20),0,IF(SUBSTITUTE(LOWER($B146),H$1,",")=LOWER($B146),1,0))),"")</f>
        <v/>
      </c>
      <c r="I146" s="4" t="str">
        <f>IF(LEN(PhieuBauCu!$C$3) &gt;0,  IF(OR(LEN($B146)=0,LEN(I$1)=0),"",IF(OR($B146=0,$AN146&gt;PhieuBauCu!$C$20),0,IF(SUBSTITUTE(LOWER($B146),I$1,",")=LOWER($B146),1,0))),"")</f>
        <v/>
      </c>
      <c r="J146" s="4" t="str">
        <f>IF(LEN(PhieuBauCu!$C$3) &gt;0, IF(OR(LEN($B146)=0,LEN(J$1)=0),"",IF(OR($B146=0,$AN146&gt;PhieuBauCu!$C$20),0,IF(SUBSTITUTE(LOWER($B146),J$1,",")=LOWER($B146),1,0))),"")</f>
        <v/>
      </c>
      <c r="K146" s="4" t="str">
        <f>IF(LEN(PhieuBauCu!$C$3) &gt;0, IF(OR(LEN($B146)=0,LEN(K$1)=0),"",IF(OR($B146=0,$AN146&gt;PhieuBauCu!$C$20),0,IF(SUBSTITUTE(LOWER($B146),K$1,",")=LOWER($B146),1,0))),"")</f>
        <v/>
      </c>
      <c r="L146" s="4" t="str">
        <f>IF(LEN(PhieuBauCu!$C$3) &gt;0, IF(OR(LEN($B146)=0,LEN(L$1)=0),"",IF(OR($B146=0,$AN146&gt;PhieuBauCu!$C$20),0,IF(SUBSTITUTE(LOWER($B146),L$1,",")=LOWER($B146),1,0))),"")</f>
        <v/>
      </c>
      <c r="M146" s="4" t="str">
        <f>IF(LEN(PhieuBauCu!$C$3) &gt;0,  IF(OR(LEN($B146)=0,LEN(M$1)=0),"",IF(OR($B146=0,$AN146&gt;PhieuBauCu!$C$20),0,IF(SUBSTITUTE(LOWER($B146),M$1,",")=LOWER($B146),1,0))),"")</f>
        <v/>
      </c>
      <c r="N146" s="4" t="str">
        <f>IF(LEN(PhieuBauCu!$C$3) &gt;0,  IF(OR(LEN($B146)=0,LEN(N$1)=0),"",IF(OR($B146=0,$AN146&gt;PhieuBauCu!$C$20),0,IF(SUBSTITUTE(LOWER($B146),N$1,",")=LOWER($B146),1,0))),"")</f>
        <v/>
      </c>
      <c r="O146" s="4" t="str">
        <f>IF(LEN(PhieuBauCu!$C$3) &gt;0,  IF(OR(LEN($B146)=0,LEN(O$1)=0),"",IF(OR($B146=0,$AN146&gt;PhieuBauCu!$C$20),0,IF(SUBSTITUTE(LOWER($B146),O$1,",")=LOWER($B146),1,0))),"")</f>
        <v/>
      </c>
      <c r="P146" s="4" t="str">
        <f>IF(LEN(PhieuBauCu!$C$3) &gt;0,  IF(OR(LEN($B146)=0,LEN(P$1)=0),"",IF(OR($B146=0,$AN146&gt;PhieuBauCu!$C$20),0,IF(SUBSTITUTE(LOWER($B146),P$1,",")=LOWER($B146),1,0))),"")</f>
        <v/>
      </c>
      <c r="Q146" s="4" t="str">
        <f>IF(LEN(PhieuBauCu!$C$3) &gt;0,  IF(OR(LEN($B146)=0,LEN(Q$1)=0),"",IF(OR($B146=0,$AN146&gt;PhieuBauCu!$C$20),0,IF(SUBSTITUTE(LOWER($B146),Q$1,",")=LOWER($B146),1,0))),"")</f>
        <v/>
      </c>
      <c r="R146" s="4" t="str">
        <f>IF(LEN(PhieuBauCu!$C$3) &gt;0,  IF(OR(LEN($B146)=0,LEN(R$1)=0),"",IF(OR($B146=0,$AN146&gt;PhieuBauCu!$C$20),0,IF(SUBSTITUTE(LOWER($B146),R$1,",")=LOWER($B146),1,0))),"")</f>
        <v/>
      </c>
      <c r="S146" s="4" t="str">
        <f>IF(LEN(PhieuBauCu!$C$3) &gt;0,  IF(OR(LEN($B146)=0,LEN(S$1)=0),"",IF(OR($B146=0,$AN146&gt;PhieuBauCu!$C$20),0,IF(SUBSTITUTE(LOWER($B146),S$1,",")=LOWER($B146),1,0))),"")</f>
        <v/>
      </c>
      <c r="T146" s="4" t="str">
        <f>IF(LEN(PhieuBauCu!$C$3) &gt;0,  IF(OR(LEN($B146)=0,LEN(T$1)=0),"",IF(OR($B146=0,$AN146&gt;PhieuBauCu!$C$20),0,IF(SUBSTITUTE(LOWER($B146),T$1,",")=LOWER($B146),1,0))),"")</f>
        <v/>
      </c>
      <c r="U146" s="10">
        <f t="shared" si="47"/>
        <v>0</v>
      </c>
      <c r="V146" s="29">
        <f>IF(B146=0,0,IF(AND(LEN(B146&gt;0),U146&gt;=1, U146&lt;=PhieuBauCu!$C$20),1,0))</f>
        <v>0</v>
      </c>
      <c r="W146" s="29">
        <f t="shared" si="48"/>
        <v>1</v>
      </c>
      <c r="X146" s="29">
        <f t="shared" si="49"/>
        <v>1</v>
      </c>
      <c r="Y146" s="29">
        <f t="shared" si="50"/>
        <v>1</v>
      </c>
      <c r="Z146" s="29">
        <f t="shared" si="51"/>
        <v>1</v>
      </c>
      <c r="AA146" s="29">
        <f t="shared" si="52"/>
        <v>1</v>
      </c>
      <c r="AB146" s="29">
        <f t="shared" si="53"/>
        <v>1</v>
      </c>
      <c r="AC146" s="29">
        <f t="shared" si="54"/>
        <v>1</v>
      </c>
      <c r="AD146" s="29">
        <f t="shared" si="55"/>
        <v>1</v>
      </c>
      <c r="AE146" s="29">
        <f t="shared" si="56"/>
        <v>1</v>
      </c>
      <c r="AF146" s="29">
        <f t="shared" si="57"/>
        <v>1</v>
      </c>
      <c r="AG146" s="29">
        <f t="shared" si="58"/>
        <v>1</v>
      </c>
      <c r="AH146" s="29">
        <f t="shared" si="59"/>
        <v>0</v>
      </c>
      <c r="AI146" s="29">
        <f t="shared" si="60"/>
        <v>0</v>
      </c>
      <c r="AJ146" s="29">
        <f t="shared" si="61"/>
        <v>0</v>
      </c>
      <c r="AK146" s="29">
        <f t="shared" si="62"/>
        <v>0</v>
      </c>
      <c r="AL146" s="29">
        <f t="shared" si="63"/>
        <v>0</v>
      </c>
      <c r="AM146" s="29">
        <f t="shared" si="64"/>
        <v>0</v>
      </c>
      <c r="AN146" s="29">
        <f t="shared" si="65"/>
        <v>11</v>
      </c>
      <c r="AO146" s="29">
        <f t="shared" si="66"/>
        <v>0</v>
      </c>
    </row>
    <row r="147" spans="1:41" ht="28.5" customHeight="1" x14ac:dyDescent="0.25">
      <c r="A147" s="31">
        <v>143</v>
      </c>
      <c r="B147" s="36"/>
      <c r="C147" s="30" t="str">
        <f t="shared" si="46"/>
        <v/>
      </c>
      <c r="D147" s="4" t="str">
        <f>IF(LEN(PhieuBauCu!$C$3) &gt;0, IF(OR(LEN($B147)=0,LEN(D$1)=0),"",IF(OR($B147=0,$AN147&gt;PhieuBauCu!$C$20),0,IF(SUBSTITUTE(LOWER($B147),D$1,",")=LOWER($B147),1,0))),"")</f>
        <v/>
      </c>
      <c r="E147" s="4" t="str">
        <f>IF(LEN(PhieuBauCu!$C$3) &gt;0, IF(OR(LEN($B147)=0,LEN(E$1)=0),"",IF(OR($B147=0,$AN147&gt;PhieuBauCu!$C$20),0,IF(SUBSTITUTE(LOWER($B147),E$1,",")=LOWER($B147),1,0))),"")</f>
        <v/>
      </c>
      <c r="F147" s="4" t="str">
        <f>IF(LEN(PhieuBauCu!$C$3) &gt;0,  IF(OR(LEN($B147)=0,LEN(F$1)=0),"",IF(OR($B147=0,$AN147&gt;PhieuBauCu!$C$20),0,IF(SUBSTITUTE(LOWER($B147),F$1,",")=LOWER($B147),1,0))),"")</f>
        <v/>
      </c>
      <c r="G147" s="4" t="str">
        <f>IF(LEN(PhieuBauCu!$C$3) &gt;0,  IF(OR(LEN($B147)=0,LEN(G$1)=0),"",IF(OR($B147=0,$AN147&gt;PhieuBauCu!$C$20),0,IF(SUBSTITUTE(LOWER($B147),G$1,",")=LOWER($B147),1,0))),"")</f>
        <v/>
      </c>
      <c r="H147" s="4" t="str">
        <f>IF(LEN(PhieuBauCu!$C$3) &gt;0,  IF(OR(LEN($B147)=0,LEN(H$1)=0),"",IF(OR($B147=0,$AN147&gt;PhieuBauCu!$C$20),0,IF(SUBSTITUTE(LOWER($B147),H$1,",")=LOWER($B147),1,0))),"")</f>
        <v/>
      </c>
      <c r="I147" s="4" t="str">
        <f>IF(LEN(PhieuBauCu!$C$3) &gt;0,  IF(OR(LEN($B147)=0,LEN(I$1)=0),"",IF(OR($B147=0,$AN147&gt;PhieuBauCu!$C$20),0,IF(SUBSTITUTE(LOWER($B147),I$1,",")=LOWER($B147),1,0))),"")</f>
        <v/>
      </c>
      <c r="J147" s="4" t="str">
        <f>IF(LEN(PhieuBauCu!$C$3) &gt;0, IF(OR(LEN($B147)=0,LEN(J$1)=0),"",IF(OR($B147=0,$AN147&gt;PhieuBauCu!$C$20),0,IF(SUBSTITUTE(LOWER($B147),J$1,",")=LOWER($B147),1,0))),"")</f>
        <v/>
      </c>
      <c r="K147" s="4" t="str">
        <f>IF(LEN(PhieuBauCu!$C$3) &gt;0, IF(OR(LEN($B147)=0,LEN(K$1)=0),"",IF(OR($B147=0,$AN147&gt;PhieuBauCu!$C$20),0,IF(SUBSTITUTE(LOWER($B147),K$1,",")=LOWER($B147),1,0))),"")</f>
        <v/>
      </c>
      <c r="L147" s="4" t="str">
        <f>IF(LEN(PhieuBauCu!$C$3) &gt;0, IF(OR(LEN($B147)=0,LEN(L$1)=0),"",IF(OR($B147=0,$AN147&gt;PhieuBauCu!$C$20),0,IF(SUBSTITUTE(LOWER($B147),L$1,",")=LOWER($B147),1,0))),"")</f>
        <v/>
      </c>
      <c r="M147" s="4" t="str">
        <f>IF(LEN(PhieuBauCu!$C$3) &gt;0,  IF(OR(LEN($B147)=0,LEN(M$1)=0),"",IF(OR($B147=0,$AN147&gt;PhieuBauCu!$C$20),0,IF(SUBSTITUTE(LOWER($B147),M$1,",")=LOWER($B147),1,0))),"")</f>
        <v/>
      </c>
      <c r="N147" s="4" t="str">
        <f>IF(LEN(PhieuBauCu!$C$3) &gt;0,  IF(OR(LEN($B147)=0,LEN(N$1)=0),"",IF(OR($B147=0,$AN147&gt;PhieuBauCu!$C$20),0,IF(SUBSTITUTE(LOWER($B147),N$1,",")=LOWER($B147),1,0))),"")</f>
        <v/>
      </c>
      <c r="O147" s="4" t="str">
        <f>IF(LEN(PhieuBauCu!$C$3) &gt;0,  IF(OR(LEN($B147)=0,LEN(O$1)=0),"",IF(OR($B147=0,$AN147&gt;PhieuBauCu!$C$20),0,IF(SUBSTITUTE(LOWER($B147),O$1,",")=LOWER($B147),1,0))),"")</f>
        <v/>
      </c>
      <c r="P147" s="4" t="str">
        <f>IF(LEN(PhieuBauCu!$C$3) &gt;0,  IF(OR(LEN($B147)=0,LEN(P$1)=0),"",IF(OR($B147=0,$AN147&gt;PhieuBauCu!$C$20),0,IF(SUBSTITUTE(LOWER($B147),P$1,",")=LOWER($B147),1,0))),"")</f>
        <v/>
      </c>
      <c r="Q147" s="4" t="str">
        <f>IF(LEN(PhieuBauCu!$C$3) &gt;0,  IF(OR(LEN($B147)=0,LEN(Q$1)=0),"",IF(OR($B147=0,$AN147&gt;PhieuBauCu!$C$20),0,IF(SUBSTITUTE(LOWER($B147),Q$1,",")=LOWER($B147),1,0))),"")</f>
        <v/>
      </c>
      <c r="R147" s="4" t="str">
        <f>IF(LEN(PhieuBauCu!$C$3) &gt;0,  IF(OR(LEN($B147)=0,LEN(R$1)=0),"",IF(OR($B147=0,$AN147&gt;PhieuBauCu!$C$20),0,IF(SUBSTITUTE(LOWER($B147),R$1,",")=LOWER($B147),1,0))),"")</f>
        <v/>
      </c>
      <c r="S147" s="4" t="str">
        <f>IF(LEN(PhieuBauCu!$C$3) &gt;0,  IF(OR(LEN($B147)=0,LEN(S$1)=0),"",IF(OR($B147=0,$AN147&gt;PhieuBauCu!$C$20),0,IF(SUBSTITUTE(LOWER($B147),S$1,",")=LOWER($B147),1,0))),"")</f>
        <v/>
      </c>
      <c r="T147" s="4" t="str">
        <f>IF(LEN(PhieuBauCu!$C$3) &gt;0,  IF(OR(LEN($B147)=0,LEN(T$1)=0),"",IF(OR($B147=0,$AN147&gt;PhieuBauCu!$C$20),0,IF(SUBSTITUTE(LOWER($B147),T$1,",")=LOWER($B147),1,0))),"")</f>
        <v/>
      </c>
      <c r="U147" s="10">
        <f t="shared" si="47"/>
        <v>0</v>
      </c>
      <c r="V147" s="29">
        <f>IF(B147=0,0,IF(AND(LEN(B147&gt;0),U147&gt;=1, U147&lt;=PhieuBauCu!$C$20),1,0))</f>
        <v>0</v>
      </c>
      <c r="W147" s="29">
        <f t="shared" si="48"/>
        <v>1</v>
      </c>
      <c r="X147" s="29">
        <f t="shared" si="49"/>
        <v>1</v>
      </c>
      <c r="Y147" s="29">
        <f t="shared" si="50"/>
        <v>1</v>
      </c>
      <c r="Z147" s="29">
        <f t="shared" si="51"/>
        <v>1</v>
      </c>
      <c r="AA147" s="29">
        <f t="shared" si="52"/>
        <v>1</v>
      </c>
      <c r="AB147" s="29">
        <f t="shared" si="53"/>
        <v>1</v>
      </c>
      <c r="AC147" s="29">
        <f t="shared" si="54"/>
        <v>1</v>
      </c>
      <c r="AD147" s="29">
        <f t="shared" si="55"/>
        <v>1</v>
      </c>
      <c r="AE147" s="29">
        <f t="shared" si="56"/>
        <v>1</v>
      </c>
      <c r="AF147" s="29">
        <f t="shared" si="57"/>
        <v>1</v>
      </c>
      <c r="AG147" s="29">
        <f t="shared" si="58"/>
        <v>1</v>
      </c>
      <c r="AH147" s="29">
        <f t="shared" si="59"/>
        <v>0</v>
      </c>
      <c r="AI147" s="29">
        <f t="shared" si="60"/>
        <v>0</v>
      </c>
      <c r="AJ147" s="29">
        <f t="shared" si="61"/>
        <v>0</v>
      </c>
      <c r="AK147" s="29">
        <f t="shared" si="62"/>
        <v>0</v>
      </c>
      <c r="AL147" s="29">
        <f t="shared" si="63"/>
        <v>0</v>
      </c>
      <c r="AM147" s="29">
        <f t="shared" si="64"/>
        <v>0</v>
      </c>
      <c r="AN147" s="29">
        <f t="shared" si="65"/>
        <v>11</v>
      </c>
      <c r="AO147" s="29">
        <f t="shared" si="66"/>
        <v>0</v>
      </c>
    </row>
    <row r="148" spans="1:41" ht="28.5" customHeight="1" x14ac:dyDescent="0.25">
      <c r="A148" s="31">
        <v>144</v>
      </c>
      <c r="B148" s="36"/>
      <c r="C148" s="30" t="str">
        <f t="shared" si="46"/>
        <v/>
      </c>
      <c r="D148" s="4" t="str">
        <f>IF(LEN(PhieuBauCu!$C$3) &gt;0, IF(OR(LEN($B148)=0,LEN(D$1)=0),"",IF(OR($B148=0,$AN148&gt;PhieuBauCu!$C$20),0,IF(SUBSTITUTE(LOWER($B148),D$1,",")=LOWER($B148),1,0))),"")</f>
        <v/>
      </c>
      <c r="E148" s="4" t="str">
        <f>IF(LEN(PhieuBauCu!$C$3) &gt;0, IF(OR(LEN($B148)=0,LEN(E$1)=0),"",IF(OR($B148=0,$AN148&gt;PhieuBauCu!$C$20),0,IF(SUBSTITUTE(LOWER($B148),E$1,",")=LOWER($B148),1,0))),"")</f>
        <v/>
      </c>
      <c r="F148" s="4" t="str">
        <f>IF(LEN(PhieuBauCu!$C$3) &gt;0,  IF(OR(LEN($B148)=0,LEN(F$1)=0),"",IF(OR($B148=0,$AN148&gt;PhieuBauCu!$C$20),0,IF(SUBSTITUTE(LOWER($B148),F$1,",")=LOWER($B148),1,0))),"")</f>
        <v/>
      </c>
      <c r="G148" s="4" t="str">
        <f>IF(LEN(PhieuBauCu!$C$3) &gt;0,  IF(OR(LEN($B148)=0,LEN(G$1)=0),"",IF(OR($B148=0,$AN148&gt;PhieuBauCu!$C$20),0,IF(SUBSTITUTE(LOWER($B148),G$1,",")=LOWER($B148),1,0))),"")</f>
        <v/>
      </c>
      <c r="H148" s="4" t="str">
        <f>IF(LEN(PhieuBauCu!$C$3) &gt;0,  IF(OR(LEN($B148)=0,LEN(H$1)=0),"",IF(OR($B148=0,$AN148&gt;PhieuBauCu!$C$20),0,IF(SUBSTITUTE(LOWER($B148),H$1,",")=LOWER($B148),1,0))),"")</f>
        <v/>
      </c>
      <c r="I148" s="4" t="str">
        <f>IF(LEN(PhieuBauCu!$C$3) &gt;0,  IF(OR(LEN($B148)=0,LEN(I$1)=0),"",IF(OR($B148=0,$AN148&gt;PhieuBauCu!$C$20),0,IF(SUBSTITUTE(LOWER($B148),I$1,",")=LOWER($B148),1,0))),"")</f>
        <v/>
      </c>
      <c r="J148" s="4" t="str">
        <f>IF(LEN(PhieuBauCu!$C$3) &gt;0, IF(OR(LEN($B148)=0,LEN(J$1)=0),"",IF(OR($B148=0,$AN148&gt;PhieuBauCu!$C$20),0,IF(SUBSTITUTE(LOWER($B148),J$1,",")=LOWER($B148),1,0))),"")</f>
        <v/>
      </c>
      <c r="K148" s="4" t="str">
        <f>IF(LEN(PhieuBauCu!$C$3) &gt;0, IF(OR(LEN($B148)=0,LEN(K$1)=0),"",IF(OR($B148=0,$AN148&gt;PhieuBauCu!$C$20),0,IF(SUBSTITUTE(LOWER($B148),K$1,",")=LOWER($B148),1,0))),"")</f>
        <v/>
      </c>
      <c r="L148" s="4" t="str">
        <f>IF(LEN(PhieuBauCu!$C$3) &gt;0, IF(OR(LEN($B148)=0,LEN(L$1)=0),"",IF(OR($B148=0,$AN148&gt;PhieuBauCu!$C$20),0,IF(SUBSTITUTE(LOWER($B148),L$1,",")=LOWER($B148),1,0))),"")</f>
        <v/>
      </c>
      <c r="M148" s="4" t="str">
        <f>IF(LEN(PhieuBauCu!$C$3) &gt;0,  IF(OR(LEN($B148)=0,LEN(M$1)=0),"",IF(OR($B148=0,$AN148&gt;PhieuBauCu!$C$20),0,IF(SUBSTITUTE(LOWER($B148),M$1,",")=LOWER($B148),1,0))),"")</f>
        <v/>
      </c>
      <c r="N148" s="4" t="str">
        <f>IF(LEN(PhieuBauCu!$C$3) &gt;0,  IF(OR(LEN($B148)=0,LEN(N$1)=0),"",IF(OR($B148=0,$AN148&gt;PhieuBauCu!$C$20),0,IF(SUBSTITUTE(LOWER($B148),N$1,",")=LOWER($B148),1,0))),"")</f>
        <v/>
      </c>
      <c r="O148" s="4" t="str">
        <f>IF(LEN(PhieuBauCu!$C$3) &gt;0,  IF(OR(LEN($B148)=0,LEN(O$1)=0),"",IF(OR($B148=0,$AN148&gt;PhieuBauCu!$C$20),0,IF(SUBSTITUTE(LOWER($B148),O$1,",")=LOWER($B148),1,0))),"")</f>
        <v/>
      </c>
      <c r="P148" s="4" t="str">
        <f>IF(LEN(PhieuBauCu!$C$3) &gt;0,  IF(OR(LEN($B148)=0,LEN(P$1)=0),"",IF(OR($B148=0,$AN148&gt;PhieuBauCu!$C$20),0,IF(SUBSTITUTE(LOWER($B148),P$1,",")=LOWER($B148),1,0))),"")</f>
        <v/>
      </c>
      <c r="Q148" s="4" t="str">
        <f>IF(LEN(PhieuBauCu!$C$3) &gt;0,  IF(OR(LEN($B148)=0,LEN(Q$1)=0),"",IF(OR($B148=0,$AN148&gt;PhieuBauCu!$C$20),0,IF(SUBSTITUTE(LOWER($B148),Q$1,",")=LOWER($B148),1,0))),"")</f>
        <v/>
      </c>
      <c r="R148" s="4" t="str">
        <f>IF(LEN(PhieuBauCu!$C$3) &gt;0,  IF(OR(LEN($B148)=0,LEN(R$1)=0),"",IF(OR($B148=0,$AN148&gt;PhieuBauCu!$C$20),0,IF(SUBSTITUTE(LOWER($B148),R$1,",")=LOWER($B148),1,0))),"")</f>
        <v/>
      </c>
      <c r="S148" s="4" t="str">
        <f>IF(LEN(PhieuBauCu!$C$3) &gt;0,  IF(OR(LEN($B148)=0,LEN(S$1)=0),"",IF(OR($B148=0,$AN148&gt;PhieuBauCu!$C$20),0,IF(SUBSTITUTE(LOWER($B148),S$1,",")=LOWER($B148),1,0))),"")</f>
        <v/>
      </c>
      <c r="T148" s="4" t="str">
        <f>IF(LEN(PhieuBauCu!$C$3) &gt;0,  IF(OR(LEN($B148)=0,LEN(T$1)=0),"",IF(OR($B148=0,$AN148&gt;PhieuBauCu!$C$20),0,IF(SUBSTITUTE(LOWER($B148),T$1,",")=LOWER($B148),1,0))),"")</f>
        <v/>
      </c>
      <c r="U148" s="10">
        <f t="shared" si="47"/>
        <v>0</v>
      </c>
      <c r="V148" s="29">
        <f>IF(B148=0,0,IF(AND(LEN(B148&gt;0),U148&gt;=1, U148&lt;=PhieuBauCu!$C$20),1,0))</f>
        <v>0</v>
      </c>
      <c r="W148" s="29">
        <f t="shared" si="48"/>
        <v>1</v>
      </c>
      <c r="X148" s="29">
        <f t="shared" si="49"/>
        <v>1</v>
      </c>
      <c r="Y148" s="29">
        <f t="shared" si="50"/>
        <v>1</v>
      </c>
      <c r="Z148" s="29">
        <f t="shared" si="51"/>
        <v>1</v>
      </c>
      <c r="AA148" s="29">
        <f t="shared" si="52"/>
        <v>1</v>
      </c>
      <c r="AB148" s="29">
        <f t="shared" si="53"/>
        <v>1</v>
      </c>
      <c r="AC148" s="29">
        <f t="shared" si="54"/>
        <v>1</v>
      </c>
      <c r="AD148" s="29">
        <f t="shared" si="55"/>
        <v>1</v>
      </c>
      <c r="AE148" s="29">
        <f t="shared" si="56"/>
        <v>1</v>
      </c>
      <c r="AF148" s="29">
        <f t="shared" si="57"/>
        <v>1</v>
      </c>
      <c r="AG148" s="29">
        <f t="shared" si="58"/>
        <v>1</v>
      </c>
      <c r="AH148" s="29">
        <f t="shared" si="59"/>
        <v>0</v>
      </c>
      <c r="AI148" s="29">
        <f t="shared" si="60"/>
        <v>0</v>
      </c>
      <c r="AJ148" s="29">
        <f t="shared" si="61"/>
        <v>0</v>
      </c>
      <c r="AK148" s="29">
        <f t="shared" si="62"/>
        <v>0</v>
      </c>
      <c r="AL148" s="29">
        <f t="shared" si="63"/>
        <v>0</v>
      </c>
      <c r="AM148" s="29">
        <f t="shared" si="64"/>
        <v>0</v>
      </c>
      <c r="AN148" s="29">
        <f t="shared" si="65"/>
        <v>11</v>
      </c>
      <c r="AO148" s="29">
        <f t="shared" si="66"/>
        <v>0</v>
      </c>
    </row>
    <row r="149" spans="1:41" ht="28.5" customHeight="1" x14ac:dyDescent="0.25">
      <c r="A149" s="31">
        <v>145</v>
      </c>
      <c r="B149" s="36"/>
      <c r="C149" s="30" t="str">
        <f t="shared" si="46"/>
        <v/>
      </c>
      <c r="D149" s="4" t="str">
        <f>IF(LEN(PhieuBauCu!$C$3) &gt;0, IF(OR(LEN($B149)=0,LEN(D$1)=0),"",IF(OR($B149=0,$AN149&gt;PhieuBauCu!$C$20),0,IF(SUBSTITUTE(LOWER($B149),D$1,",")=LOWER($B149),1,0))),"")</f>
        <v/>
      </c>
      <c r="E149" s="4" t="str">
        <f>IF(LEN(PhieuBauCu!$C$3) &gt;0, IF(OR(LEN($B149)=0,LEN(E$1)=0),"",IF(OR($B149=0,$AN149&gt;PhieuBauCu!$C$20),0,IF(SUBSTITUTE(LOWER($B149),E$1,",")=LOWER($B149),1,0))),"")</f>
        <v/>
      </c>
      <c r="F149" s="4" t="str">
        <f>IF(LEN(PhieuBauCu!$C$3) &gt;0,  IF(OR(LEN($B149)=0,LEN(F$1)=0),"",IF(OR($B149=0,$AN149&gt;PhieuBauCu!$C$20),0,IF(SUBSTITUTE(LOWER($B149),F$1,",")=LOWER($B149),1,0))),"")</f>
        <v/>
      </c>
      <c r="G149" s="4" t="str">
        <f>IF(LEN(PhieuBauCu!$C$3) &gt;0,  IF(OR(LEN($B149)=0,LEN(G$1)=0),"",IF(OR($B149=0,$AN149&gt;PhieuBauCu!$C$20),0,IF(SUBSTITUTE(LOWER($B149),G$1,",")=LOWER($B149),1,0))),"")</f>
        <v/>
      </c>
      <c r="H149" s="4" t="str">
        <f>IF(LEN(PhieuBauCu!$C$3) &gt;0,  IF(OR(LEN($B149)=0,LEN(H$1)=0),"",IF(OR($B149=0,$AN149&gt;PhieuBauCu!$C$20),0,IF(SUBSTITUTE(LOWER($B149),H$1,",")=LOWER($B149),1,0))),"")</f>
        <v/>
      </c>
      <c r="I149" s="4" t="str">
        <f>IF(LEN(PhieuBauCu!$C$3) &gt;0,  IF(OR(LEN($B149)=0,LEN(I$1)=0),"",IF(OR($B149=0,$AN149&gt;PhieuBauCu!$C$20),0,IF(SUBSTITUTE(LOWER($B149),I$1,",")=LOWER($B149),1,0))),"")</f>
        <v/>
      </c>
      <c r="J149" s="4" t="str">
        <f>IF(LEN(PhieuBauCu!$C$3) &gt;0, IF(OR(LEN($B149)=0,LEN(J$1)=0),"",IF(OR($B149=0,$AN149&gt;PhieuBauCu!$C$20),0,IF(SUBSTITUTE(LOWER($B149),J$1,",")=LOWER($B149),1,0))),"")</f>
        <v/>
      </c>
      <c r="K149" s="4" t="str">
        <f>IF(LEN(PhieuBauCu!$C$3) &gt;0, IF(OR(LEN($B149)=0,LEN(K$1)=0),"",IF(OR($B149=0,$AN149&gt;PhieuBauCu!$C$20),0,IF(SUBSTITUTE(LOWER($B149),K$1,",")=LOWER($B149),1,0))),"")</f>
        <v/>
      </c>
      <c r="L149" s="4" t="str">
        <f>IF(LEN(PhieuBauCu!$C$3) &gt;0, IF(OR(LEN($B149)=0,LEN(L$1)=0),"",IF(OR($B149=0,$AN149&gt;PhieuBauCu!$C$20),0,IF(SUBSTITUTE(LOWER($B149),L$1,",")=LOWER($B149),1,0))),"")</f>
        <v/>
      </c>
      <c r="M149" s="4" t="str">
        <f>IF(LEN(PhieuBauCu!$C$3) &gt;0,  IF(OR(LEN($B149)=0,LEN(M$1)=0),"",IF(OR($B149=0,$AN149&gt;PhieuBauCu!$C$20),0,IF(SUBSTITUTE(LOWER($B149),M$1,",")=LOWER($B149),1,0))),"")</f>
        <v/>
      </c>
      <c r="N149" s="4" t="str">
        <f>IF(LEN(PhieuBauCu!$C$3) &gt;0,  IF(OR(LEN($B149)=0,LEN(N$1)=0),"",IF(OR($B149=0,$AN149&gt;PhieuBauCu!$C$20),0,IF(SUBSTITUTE(LOWER($B149),N$1,",")=LOWER($B149),1,0))),"")</f>
        <v/>
      </c>
      <c r="O149" s="4" t="str">
        <f>IF(LEN(PhieuBauCu!$C$3) &gt;0,  IF(OR(LEN($B149)=0,LEN(O$1)=0),"",IF(OR($B149=0,$AN149&gt;PhieuBauCu!$C$20),0,IF(SUBSTITUTE(LOWER($B149),O$1,",")=LOWER($B149),1,0))),"")</f>
        <v/>
      </c>
      <c r="P149" s="4" t="str">
        <f>IF(LEN(PhieuBauCu!$C$3) &gt;0,  IF(OR(LEN($B149)=0,LEN(P$1)=0),"",IF(OR($B149=0,$AN149&gt;PhieuBauCu!$C$20),0,IF(SUBSTITUTE(LOWER($B149),P$1,",")=LOWER($B149),1,0))),"")</f>
        <v/>
      </c>
      <c r="Q149" s="4" t="str">
        <f>IF(LEN(PhieuBauCu!$C$3) &gt;0,  IF(OR(LEN($B149)=0,LEN(Q$1)=0),"",IF(OR($B149=0,$AN149&gt;PhieuBauCu!$C$20),0,IF(SUBSTITUTE(LOWER($B149),Q$1,",")=LOWER($B149),1,0))),"")</f>
        <v/>
      </c>
      <c r="R149" s="4" t="str">
        <f>IF(LEN(PhieuBauCu!$C$3) &gt;0,  IF(OR(LEN($B149)=0,LEN(R$1)=0),"",IF(OR($B149=0,$AN149&gt;PhieuBauCu!$C$20),0,IF(SUBSTITUTE(LOWER($B149),R$1,",")=LOWER($B149),1,0))),"")</f>
        <v/>
      </c>
      <c r="S149" s="4" t="str">
        <f>IF(LEN(PhieuBauCu!$C$3) &gt;0,  IF(OR(LEN($B149)=0,LEN(S$1)=0),"",IF(OR($B149=0,$AN149&gt;PhieuBauCu!$C$20),0,IF(SUBSTITUTE(LOWER($B149),S$1,",")=LOWER($B149),1,0))),"")</f>
        <v/>
      </c>
      <c r="T149" s="4" t="str">
        <f>IF(LEN(PhieuBauCu!$C$3) &gt;0,  IF(OR(LEN($B149)=0,LEN(T$1)=0),"",IF(OR($B149=0,$AN149&gt;PhieuBauCu!$C$20),0,IF(SUBSTITUTE(LOWER($B149),T$1,",")=LOWER($B149),1,0))),"")</f>
        <v/>
      </c>
      <c r="U149" s="10">
        <f t="shared" si="47"/>
        <v>0</v>
      </c>
      <c r="V149" s="29">
        <f>IF(B149=0,0,IF(AND(LEN(B149&gt;0),U149&gt;=1, U149&lt;=PhieuBauCu!$C$20),1,0))</f>
        <v>0</v>
      </c>
      <c r="W149" s="29">
        <f t="shared" si="48"/>
        <v>1</v>
      </c>
      <c r="X149" s="29">
        <f t="shared" si="49"/>
        <v>1</v>
      </c>
      <c r="Y149" s="29">
        <f t="shared" si="50"/>
        <v>1</v>
      </c>
      <c r="Z149" s="29">
        <f t="shared" si="51"/>
        <v>1</v>
      </c>
      <c r="AA149" s="29">
        <f t="shared" si="52"/>
        <v>1</v>
      </c>
      <c r="AB149" s="29">
        <f t="shared" si="53"/>
        <v>1</v>
      </c>
      <c r="AC149" s="29">
        <f t="shared" si="54"/>
        <v>1</v>
      </c>
      <c r="AD149" s="29">
        <f t="shared" si="55"/>
        <v>1</v>
      </c>
      <c r="AE149" s="29">
        <f t="shared" si="56"/>
        <v>1</v>
      </c>
      <c r="AF149" s="29">
        <f t="shared" si="57"/>
        <v>1</v>
      </c>
      <c r="AG149" s="29">
        <f t="shared" si="58"/>
        <v>1</v>
      </c>
      <c r="AH149" s="29">
        <f t="shared" si="59"/>
        <v>0</v>
      </c>
      <c r="AI149" s="29">
        <f t="shared" si="60"/>
        <v>0</v>
      </c>
      <c r="AJ149" s="29">
        <f t="shared" si="61"/>
        <v>0</v>
      </c>
      <c r="AK149" s="29">
        <f t="shared" si="62"/>
        <v>0</v>
      </c>
      <c r="AL149" s="29">
        <f t="shared" si="63"/>
        <v>0</v>
      </c>
      <c r="AM149" s="29">
        <f t="shared" si="64"/>
        <v>0</v>
      </c>
      <c r="AN149" s="29">
        <f t="shared" si="65"/>
        <v>11</v>
      </c>
      <c r="AO149" s="29">
        <f t="shared" si="66"/>
        <v>0</v>
      </c>
    </row>
    <row r="150" spans="1:41" ht="28.5" customHeight="1" x14ac:dyDescent="0.25">
      <c r="A150" s="31">
        <v>146</v>
      </c>
      <c r="B150" s="36"/>
      <c r="C150" s="30" t="str">
        <f t="shared" si="46"/>
        <v/>
      </c>
      <c r="D150" s="4" t="str">
        <f>IF(LEN(PhieuBauCu!$C$3) &gt;0, IF(OR(LEN($B150)=0,LEN(D$1)=0),"",IF(OR($B150=0,$AN150&gt;PhieuBauCu!$C$20),0,IF(SUBSTITUTE(LOWER($B150),D$1,",")=LOWER($B150),1,0))),"")</f>
        <v/>
      </c>
      <c r="E150" s="4" t="str">
        <f>IF(LEN(PhieuBauCu!$C$3) &gt;0, IF(OR(LEN($B150)=0,LEN(E$1)=0),"",IF(OR($B150=0,$AN150&gt;PhieuBauCu!$C$20),0,IF(SUBSTITUTE(LOWER($B150),E$1,",")=LOWER($B150),1,0))),"")</f>
        <v/>
      </c>
      <c r="F150" s="4" t="str">
        <f>IF(LEN(PhieuBauCu!$C$3) &gt;0,  IF(OR(LEN($B150)=0,LEN(F$1)=0),"",IF(OR($B150=0,$AN150&gt;PhieuBauCu!$C$20),0,IF(SUBSTITUTE(LOWER($B150),F$1,",")=LOWER($B150),1,0))),"")</f>
        <v/>
      </c>
      <c r="G150" s="4" t="str">
        <f>IF(LEN(PhieuBauCu!$C$3) &gt;0,  IF(OR(LEN($B150)=0,LEN(G$1)=0),"",IF(OR($B150=0,$AN150&gt;PhieuBauCu!$C$20),0,IF(SUBSTITUTE(LOWER($B150),G$1,",")=LOWER($B150),1,0))),"")</f>
        <v/>
      </c>
      <c r="H150" s="4" t="str">
        <f>IF(LEN(PhieuBauCu!$C$3) &gt;0,  IF(OR(LEN($B150)=0,LEN(H$1)=0),"",IF(OR($B150=0,$AN150&gt;PhieuBauCu!$C$20),0,IF(SUBSTITUTE(LOWER($B150),H$1,",")=LOWER($B150),1,0))),"")</f>
        <v/>
      </c>
      <c r="I150" s="4" t="str">
        <f>IF(LEN(PhieuBauCu!$C$3) &gt;0,  IF(OR(LEN($B150)=0,LEN(I$1)=0),"",IF(OR($B150=0,$AN150&gt;PhieuBauCu!$C$20),0,IF(SUBSTITUTE(LOWER($B150),I$1,",")=LOWER($B150),1,0))),"")</f>
        <v/>
      </c>
      <c r="J150" s="4" t="str">
        <f>IF(LEN(PhieuBauCu!$C$3) &gt;0, IF(OR(LEN($B150)=0,LEN(J$1)=0),"",IF(OR($B150=0,$AN150&gt;PhieuBauCu!$C$20),0,IF(SUBSTITUTE(LOWER($B150),J$1,",")=LOWER($B150),1,0))),"")</f>
        <v/>
      </c>
      <c r="K150" s="4" t="str">
        <f>IF(LEN(PhieuBauCu!$C$3) &gt;0, IF(OR(LEN($B150)=0,LEN(K$1)=0),"",IF(OR($B150=0,$AN150&gt;PhieuBauCu!$C$20),0,IF(SUBSTITUTE(LOWER($B150),K$1,",")=LOWER($B150),1,0))),"")</f>
        <v/>
      </c>
      <c r="L150" s="4" t="str">
        <f>IF(LEN(PhieuBauCu!$C$3) &gt;0, IF(OR(LEN($B150)=0,LEN(L$1)=0),"",IF(OR($B150=0,$AN150&gt;PhieuBauCu!$C$20),0,IF(SUBSTITUTE(LOWER($B150),L$1,",")=LOWER($B150),1,0))),"")</f>
        <v/>
      </c>
      <c r="M150" s="4" t="str">
        <f>IF(LEN(PhieuBauCu!$C$3) &gt;0,  IF(OR(LEN($B150)=0,LEN(M$1)=0),"",IF(OR($B150=0,$AN150&gt;PhieuBauCu!$C$20),0,IF(SUBSTITUTE(LOWER($B150),M$1,",")=LOWER($B150),1,0))),"")</f>
        <v/>
      </c>
      <c r="N150" s="4" t="str">
        <f>IF(LEN(PhieuBauCu!$C$3) &gt;0,  IF(OR(LEN($B150)=0,LEN(N$1)=0),"",IF(OR($B150=0,$AN150&gt;PhieuBauCu!$C$20),0,IF(SUBSTITUTE(LOWER($B150),N$1,",")=LOWER($B150),1,0))),"")</f>
        <v/>
      </c>
      <c r="O150" s="4" t="str">
        <f>IF(LEN(PhieuBauCu!$C$3) &gt;0,  IF(OR(LEN($B150)=0,LEN(O$1)=0),"",IF(OR($B150=0,$AN150&gt;PhieuBauCu!$C$20),0,IF(SUBSTITUTE(LOWER($B150),O$1,",")=LOWER($B150),1,0))),"")</f>
        <v/>
      </c>
      <c r="P150" s="4" t="str">
        <f>IF(LEN(PhieuBauCu!$C$3) &gt;0,  IF(OR(LEN($B150)=0,LEN(P$1)=0),"",IF(OR($B150=0,$AN150&gt;PhieuBauCu!$C$20),0,IF(SUBSTITUTE(LOWER($B150),P$1,",")=LOWER($B150),1,0))),"")</f>
        <v/>
      </c>
      <c r="Q150" s="4" t="str">
        <f>IF(LEN(PhieuBauCu!$C$3) &gt;0,  IF(OR(LEN($B150)=0,LEN(Q$1)=0),"",IF(OR($B150=0,$AN150&gt;PhieuBauCu!$C$20),0,IF(SUBSTITUTE(LOWER($B150),Q$1,",")=LOWER($B150),1,0))),"")</f>
        <v/>
      </c>
      <c r="R150" s="4" t="str">
        <f>IF(LEN(PhieuBauCu!$C$3) &gt;0,  IF(OR(LEN($B150)=0,LEN(R$1)=0),"",IF(OR($B150=0,$AN150&gt;PhieuBauCu!$C$20),0,IF(SUBSTITUTE(LOWER($B150),R$1,",")=LOWER($B150),1,0))),"")</f>
        <v/>
      </c>
      <c r="S150" s="4" t="str">
        <f>IF(LEN(PhieuBauCu!$C$3) &gt;0,  IF(OR(LEN($B150)=0,LEN(S$1)=0),"",IF(OR($B150=0,$AN150&gt;PhieuBauCu!$C$20),0,IF(SUBSTITUTE(LOWER($B150),S$1,",")=LOWER($B150),1,0))),"")</f>
        <v/>
      </c>
      <c r="T150" s="4" t="str">
        <f>IF(LEN(PhieuBauCu!$C$3) &gt;0,  IF(OR(LEN($B150)=0,LEN(T$1)=0),"",IF(OR($B150=0,$AN150&gt;PhieuBauCu!$C$20),0,IF(SUBSTITUTE(LOWER($B150),T$1,",")=LOWER($B150),1,0))),"")</f>
        <v/>
      </c>
      <c r="U150" s="10">
        <f t="shared" si="47"/>
        <v>0</v>
      </c>
      <c r="V150" s="29">
        <f>IF(B150=0,0,IF(AND(LEN(B150&gt;0),U150&gt;=1, U150&lt;=PhieuBauCu!$C$20),1,0))</f>
        <v>0</v>
      </c>
      <c r="W150" s="29">
        <f t="shared" si="48"/>
        <v>1</v>
      </c>
      <c r="X150" s="29">
        <f t="shared" si="49"/>
        <v>1</v>
      </c>
      <c r="Y150" s="29">
        <f t="shared" si="50"/>
        <v>1</v>
      </c>
      <c r="Z150" s="29">
        <f t="shared" si="51"/>
        <v>1</v>
      </c>
      <c r="AA150" s="29">
        <f t="shared" si="52"/>
        <v>1</v>
      </c>
      <c r="AB150" s="29">
        <f t="shared" si="53"/>
        <v>1</v>
      </c>
      <c r="AC150" s="29">
        <f t="shared" si="54"/>
        <v>1</v>
      </c>
      <c r="AD150" s="29">
        <f t="shared" si="55"/>
        <v>1</v>
      </c>
      <c r="AE150" s="29">
        <f t="shared" si="56"/>
        <v>1</v>
      </c>
      <c r="AF150" s="29">
        <f t="shared" si="57"/>
        <v>1</v>
      </c>
      <c r="AG150" s="29">
        <f t="shared" si="58"/>
        <v>1</v>
      </c>
      <c r="AH150" s="29">
        <f t="shared" si="59"/>
        <v>0</v>
      </c>
      <c r="AI150" s="29">
        <f t="shared" si="60"/>
        <v>0</v>
      </c>
      <c r="AJ150" s="29">
        <f t="shared" si="61"/>
        <v>0</v>
      </c>
      <c r="AK150" s="29">
        <f t="shared" si="62"/>
        <v>0</v>
      </c>
      <c r="AL150" s="29">
        <f t="shared" si="63"/>
        <v>0</v>
      </c>
      <c r="AM150" s="29">
        <f t="shared" si="64"/>
        <v>0</v>
      </c>
      <c r="AN150" s="29">
        <f t="shared" si="65"/>
        <v>11</v>
      </c>
      <c r="AO150" s="29">
        <f t="shared" si="66"/>
        <v>0</v>
      </c>
    </row>
    <row r="151" spans="1:41" ht="28.5" customHeight="1" x14ac:dyDescent="0.25">
      <c r="A151" s="31">
        <v>147</v>
      </c>
      <c r="B151" s="36"/>
      <c r="C151" s="30" t="str">
        <f t="shared" si="46"/>
        <v/>
      </c>
      <c r="D151" s="4" t="str">
        <f>IF(LEN(PhieuBauCu!$C$3) &gt;0, IF(OR(LEN($B151)=0,LEN(D$1)=0),"",IF(OR($B151=0,$AN151&gt;PhieuBauCu!$C$20),0,IF(SUBSTITUTE(LOWER($B151),D$1,",")=LOWER($B151),1,0))),"")</f>
        <v/>
      </c>
      <c r="E151" s="4" t="str">
        <f>IF(LEN(PhieuBauCu!$C$3) &gt;0, IF(OR(LEN($B151)=0,LEN(E$1)=0),"",IF(OR($B151=0,$AN151&gt;PhieuBauCu!$C$20),0,IF(SUBSTITUTE(LOWER($B151),E$1,",")=LOWER($B151),1,0))),"")</f>
        <v/>
      </c>
      <c r="F151" s="4" t="str">
        <f>IF(LEN(PhieuBauCu!$C$3) &gt;0,  IF(OR(LEN($B151)=0,LEN(F$1)=0),"",IF(OR($B151=0,$AN151&gt;PhieuBauCu!$C$20),0,IF(SUBSTITUTE(LOWER($B151),F$1,",")=LOWER($B151),1,0))),"")</f>
        <v/>
      </c>
      <c r="G151" s="4" t="str">
        <f>IF(LEN(PhieuBauCu!$C$3) &gt;0,  IF(OR(LEN($B151)=0,LEN(G$1)=0),"",IF(OR($B151=0,$AN151&gt;PhieuBauCu!$C$20),0,IF(SUBSTITUTE(LOWER($B151),G$1,",")=LOWER($B151),1,0))),"")</f>
        <v/>
      </c>
      <c r="H151" s="4" t="str">
        <f>IF(LEN(PhieuBauCu!$C$3) &gt;0,  IF(OR(LEN($B151)=0,LEN(H$1)=0),"",IF(OR($B151=0,$AN151&gt;PhieuBauCu!$C$20),0,IF(SUBSTITUTE(LOWER($B151),H$1,",")=LOWER($B151),1,0))),"")</f>
        <v/>
      </c>
      <c r="I151" s="4" t="str">
        <f>IF(LEN(PhieuBauCu!$C$3) &gt;0,  IF(OR(LEN($B151)=0,LEN(I$1)=0),"",IF(OR($B151=0,$AN151&gt;PhieuBauCu!$C$20),0,IF(SUBSTITUTE(LOWER($B151),I$1,",")=LOWER($B151),1,0))),"")</f>
        <v/>
      </c>
      <c r="J151" s="4" t="str">
        <f>IF(LEN(PhieuBauCu!$C$3) &gt;0, IF(OR(LEN($B151)=0,LEN(J$1)=0),"",IF(OR($B151=0,$AN151&gt;PhieuBauCu!$C$20),0,IF(SUBSTITUTE(LOWER($B151),J$1,",")=LOWER($B151),1,0))),"")</f>
        <v/>
      </c>
      <c r="K151" s="4" t="str">
        <f>IF(LEN(PhieuBauCu!$C$3) &gt;0, IF(OR(LEN($B151)=0,LEN(K$1)=0),"",IF(OR($B151=0,$AN151&gt;PhieuBauCu!$C$20),0,IF(SUBSTITUTE(LOWER($B151),K$1,",")=LOWER($B151),1,0))),"")</f>
        <v/>
      </c>
      <c r="L151" s="4" t="str">
        <f>IF(LEN(PhieuBauCu!$C$3) &gt;0, IF(OR(LEN($B151)=0,LEN(L$1)=0),"",IF(OR($B151=0,$AN151&gt;PhieuBauCu!$C$20),0,IF(SUBSTITUTE(LOWER($B151),L$1,",")=LOWER($B151),1,0))),"")</f>
        <v/>
      </c>
      <c r="M151" s="4" t="str">
        <f>IF(LEN(PhieuBauCu!$C$3) &gt;0,  IF(OR(LEN($B151)=0,LEN(M$1)=0),"",IF(OR($B151=0,$AN151&gt;PhieuBauCu!$C$20),0,IF(SUBSTITUTE(LOWER($B151),M$1,",")=LOWER($B151),1,0))),"")</f>
        <v/>
      </c>
      <c r="N151" s="4" t="str">
        <f>IF(LEN(PhieuBauCu!$C$3) &gt;0,  IF(OR(LEN($B151)=0,LEN(N$1)=0),"",IF(OR($B151=0,$AN151&gt;PhieuBauCu!$C$20),0,IF(SUBSTITUTE(LOWER($B151),N$1,",")=LOWER($B151),1,0))),"")</f>
        <v/>
      </c>
      <c r="O151" s="4" t="str">
        <f>IF(LEN(PhieuBauCu!$C$3) &gt;0,  IF(OR(LEN($B151)=0,LEN(O$1)=0),"",IF(OR($B151=0,$AN151&gt;PhieuBauCu!$C$20),0,IF(SUBSTITUTE(LOWER($B151),O$1,",")=LOWER($B151),1,0))),"")</f>
        <v/>
      </c>
      <c r="P151" s="4" t="str">
        <f>IF(LEN(PhieuBauCu!$C$3) &gt;0,  IF(OR(LEN($B151)=0,LEN(P$1)=0),"",IF(OR($B151=0,$AN151&gt;PhieuBauCu!$C$20),0,IF(SUBSTITUTE(LOWER($B151),P$1,",")=LOWER($B151),1,0))),"")</f>
        <v/>
      </c>
      <c r="Q151" s="4" t="str">
        <f>IF(LEN(PhieuBauCu!$C$3) &gt;0,  IF(OR(LEN($B151)=0,LEN(Q$1)=0),"",IF(OR($B151=0,$AN151&gt;PhieuBauCu!$C$20),0,IF(SUBSTITUTE(LOWER($B151),Q$1,",")=LOWER($B151),1,0))),"")</f>
        <v/>
      </c>
      <c r="R151" s="4" t="str">
        <f>IF(LEN(PhieuBauCu!$C$3) &gt;0,  IF(OR(LEN($B151)=0,LEN(R$1)=0),"",IF(OR($B151=0,$AN151&gt;PhieuBauCu!$C$20),0,IF(SUBSTITUTE(LOWER($B151),R$1,",")=LOWER($B151),1,0))),"")</f>
        <v/>
      </c>
      <c r="S151" s="4" t="str">
        <f>IF(LEN(PhieuBauCu!$C$3) &gt;0,  IF(OR(LEN($B151)=0,LEN(S$1)=0),"",IF(OR($B151=0,$AN151&gt;PhieuBauCu!$C$20),0,IF(SUBSTITUTE(LOWER($B151),S$1,",")=LOWER($B151),1,0))),"")</f>
        <v/>
      </c>
      <c r="T151" s="4" t="str">
        <f>IF(LEN(PhieuBauCu!$C$3) &gt;0,  IF(OR(LEN($B151)=0,LEN(T$1)=0),"",IF(OR($B151=0,$AN151&gt;PhieuBauCu!$C$20),0,IF(SUBSTITUTE(LOWER($B151),T$1,",")=LOWER($B151),1,0))),"")</f>
        <v/>
      </c>
      <c r="U151" s="10">
        <f t="shared" si="47"/>
        <v>0</v>
      </c>
      <c r="V151" s="29">
        <f>IF(B151=0,0,IF(AND(LEN(B151&gt;0),U151&gt;=1, U151&lt;=PhieuBauCu!$C$20),1,0))</f>
        <v>0</v>
      </c>
      <c r="W151" s="29">
        <f t="shared" si="48"/>
        <v>1</v>
      </c>
      <c r="X151" s="29">
        <f t="shared" si="49"/>
        <v>1</v>
      </c>
      <c r="Y151" s="29">
        <f t="shared" si="50"/>
        <v>1</v>
      </c>
      <c r="Z151" s="29">
        <f t="shared" si="51"/>
        <v>1</v>
      </c>
      <c r="AA151" s="29">
        <f t="shared" si="52"/>
        <v>1</v>
      </c>
      <c r="AB151" s="29">
        <f t="shared" si="53"/>
        <v>1</v>
      </c>
      <c r="AC151" s="29">
        <f t="shared" si="54"/>
        <v>1</v>
      </c>
      <c r="AD151" s="29">
        <f t="shared" si="55"/>
        <v>1</v>
      </c>
      <c r="AE151" s="29">
        <f t="shared" si="56"/>
        <v>1</v>
      </c>
      <c r="AF151" s="29">
        <f t="shared" si="57"/>
        <v>1</v>
      </c>
      <c r="AG151" s="29">
        <f t="shared" si="58"/>
        <v>1</v>
      </c>
      <c r="AH151" s="29">
        <f t="shared" si="59"/>
        <v>0</v>
      </c>
      <c r="AI151" s="29">
        <f t="shared" si="60"/>
        <v>0</v>
      </c>
      <c r="AJ151" s="29">
        <f t="shared" si="61"/>
        <v>0</v>
      </c>
      <c r="AK151" s="29">
        <f t="shared" si="62"/>
        <v>0</v>
      </c>
      <c r="AL151" s="29">
        <f t="shared" si="63"/>
        <v>0</v>
      </c>
      <c r="AM151" s="29">
        <f t="shared" si="64"/>
        <v>0</v>
      </c>
      <c r="AN151" s="29">
        <f t="shared" si="65"/>
        <v>11</v>
      </c>
      <c r="AO151" s="29">
        <f t="shared" si="66"/>
        <v>0</v>
      </c>
    </row>
    <row r="152" spans="1:41" ht="28.5" customHeight="1" x14ac:dyDescent="0.25">
      <c r="A152" s="31">
        <v>148</v>
      </c>
      <c r="B152" s="36"/>
      <c r="C152" s="30" t="str">
        <f t="shared" si="46"/>
        <v/>
      </c>
      <c r="D152" s="4" t="str">
        <f>IF(LEN(PhieuBauCu!$C$3) &gt;0, IF(OR(LEN($B152)=0,LEN(D$1)=0),"",IF(OR($B152=0,$AN152&gt;PhieuBauCu!$C$20),0,IF(SUBSTITUTE(LOWER($B152),D$1,",")=LOWER($B152),1,0))),"")</f>
        <v/>
      </c>
      <c r="E152" s="4" t="str">
        <f>IF(LEN(PhieuBauCu!$C$3) &gt;0, IF(OR(LEN($B152)=0,LEN(E$1)=0),"",IF(OR($B152=0,$AN152&gt;PhieuBauCu!$C$20),0,IF(SUBSTITUTE(LOWER($B152),E$1,",")=LOWER($B152),1,0))),"")</f>
        <v/>
      </c>
      <c r="F152" s="4" t="str">
        <f>IF(LEN(PhieuBauCu!$C$3) &gt;0,  IF(OR(LEN($B152)=0,LEN(F$1)=0),"",IF(OR($B152=0,$AN152&gt;PhieuBauCu!$C$20),0,IF(SUBSTITUTE(LOWER($B152),F$1,",")=LOWER($B152),1,0))),"")</f>
        <v/>
      </c>
      <c r="G152" s="4" t="str">
        <f>IF(LEN(PhieuBauCu!$C$3) &gt;0,  IF(OR(LEN($B152)=0,LEN(G$1)=0),"",IF(OR($B152=0,$AN152&gt;PhieuBauCu!$C$20),0,IF(SUBSTITUTE(LOWER($B152),G$1,",")=LOWER($B152),1,0))),"")</f>
        <v/>
      </c>
      <c r="H152" s="4" t="str">
        <f>IF(LEN(PhieuBauCu!$C$3) &gt;0,  IF(OR(LEN($B152)=0,LEN(H$1)=0),"",IF(OR($B152=0,$AN152&gt;PhieuBauCu!$C$20),0,IF(SUBSTITUTE(LOWER($B152),H$1,",")=LOWER($B152),1,0))),"")</f>
        <v/>
      </c>
      <c r="I152" s="4" t="str">
        <f>IF(LEN(PhieuBauCu!$C$3) &gt;0,  IF(OR(LEN($B152)=0,LEN(I$1)=0),"",IF(OR($B152=0,$AN152&gt;PhieuBauCu!$C$20),0,IF(SUBSTITUTE(LOWER($B152),I$1,",")=LOWER($B152),1,0))),"")</f>
        <v/>
      </c>
      <c r="J152" s="4" t="str">
        <f>IF(LEN(PhieuBauCu!$C$3) &gt;0, IF(OR(LEN($B152)=0,LEN(J$1)=0),"",IF(OR($B152=0,$AN152&gt;PhieuBauCu!$C$20),0,IF(SUBSTITUTE(LOWER($B152),J$1,",")=LOWER($B152),1,0))),"")</f>
        <v/>
      </c>
      <c r="K152" s="4" t="str">
        <f>IF(LEN(PhieuBauCu!$C$3) &gt;0, IF(OR(LEN($B152)=0,LEN(K$1)=0),"",IF(OR($B152=0,$AN152&gt;PhieuBauCu!$C$20),0,IF(SUBSTITUTE(LOWER($B152),K$1,",")=LOWER($B152),1,0))),"")</f>
        <v/>
      </c>
      <c r="L152" s="4" t="str">
        <f>IF(LEN(PhieuBauCu!$C$3) &gt;0, IF(OR(LEN($B152)=0,LEN(L$1)=0),"",IF(OR($B152=0,$AN152&gt;PhieuBauCu!$C$20),0,IF(SUBSTITUTE(LOWER($B152),L$1,",")=LOWER($B152),1,0))),"")</f>
        <v/>
      </c>
      <c r="M152" s="4" t="str">
        <f>IF(LEN(PhieuBauCu!$C$3) &gt;0,  IF(OR(LEN($B152)=0,LEN(M$1)=0),"",IF(OR($B152=0,$AN152&gt;PhieuBauCu!$C$20),0,IF(SUBSTITUTE(LOWER($B152),M$1,",")=LOWER($B152),1,0))),"")</f>
        <v/>
      </c>
      <c r="N152" s="4" t="str">
        <f>IF(LEN(PhieuBauCu!$C$3) &gt;0,  IF(OR(LEN($B152)=0,LEN(N$1)=0),"",IF(OR($B152=0,$AN152&gt;PhieuBauCu!$C$20),0,IF(SUBSTITUTE(LOWER($B152),N$1,",")=LOWER($B152),1,0))),"")</f>
        <v/>
      </c>
      <c r="O152" s="4" t="str">
        <f>IF(LEN(PhieuBauCu!$C$3) &gt;0,  IF(OR(LEN($B152)=0,LEN(O$1)=0),"",IF(OR($B152=0,$AN152&gt;PhieuBauCu!$C$20),0,IF(SUBSTITUTE(LOWER($B152),O$1,",")=LOWER($B152),1,0))),"")</f>
        <v/>
      </c>
      <c r="P152" s="4" t="str">
        <f>IF(LEN(PhieuBauCu!$C$3) &gt;0,  IF(OR(LEN($B152)=0,LEN(P$1)=0),"",IF(OR($B152=0,$AN152&gt;PhieuBauCu!$C$20),0,IF(SUBSTITUTE(LOWER($B152),P$1,",")=LOWER($B152),1,0))),"")</f>
        <v/>
      </c>
      <c r="Q152" s="4" t="str">
        <f>IF(LEN(PhieuBauCu!$C$3) &gt;0,  IF(OR(LEN($B152)=0,LEN(Q$1)=0),"",IF(OR($B152=0,$AN152&gt;PhieuBauCu!$C$20),0,IF(SUBSTITUTE(LOWER($B152),Q$1,",")=LOWER($B152),1,0))),"")</f>
        <v/>
      </c>
      <c r="R152" s="4" t="str">
        <f>IF(LEN(PhieuBauCu!$C$3) &gt;0,  IF(OR(LEN($B152)=0,LEN(R$1)=0),"",IF(OR($B152=0,$AN152&gt;PhieuBauCu!$C$20),0,IF(SUBSTITUTE(LOWER($B152),R$1,",")=LOWER($B152),1,0))),"")</f>
        <v/>
      </c>
      <c r="S152" s="4" t="str">
        <f>IF(LEN(PhieuBauCu!$C$3) &gt;0,  IF(OR(LEN($B152)=0,LEN(S$1)=0),"",IF(OR($B152=0,$AN152&gt;PhieuBauCu!$C$20),0,IF(SUBSTITUTE(LOWER($B152),S$1,",")=LOWER($B152),1,0))),"")</f>
        <v/>
      </c>
      <c r="T152" s="4" t="str">
        <f>IF(LEN(PhieuBauCu!$C$3) &gt;0,  IF(OR(LEN($B152)=0,LEN(T$1)=0),"",IF(OR($B152=0,$AN152&gt;PhieuBauCu!$C$20),0,IF(SUBSTITUTE(LOWER($B152),T$1,",")=LOWER($B152),1,0))),"")</f>
        <v/>
      </c>
      <c r="U152" s="10">
        <f t="shared" si="47"/>
        <v>0</v>
      </c>
      <c r="V152" s="29">
        <f>IF(B152=0,0,IF(AND(LEN(B152&gt;0),U152&gt;=1, U152&lt;=PhieuBauCu!$C$20),1,0))</f>
        <v>0</v>
      </c>
      <c r="W152" s="29">
        <f t="shared" si="48"/>
        <v>1</v>
      </c>
      <c r="X152" s="29">
        <f t="shared" si="49"/>
        <v>1</v>
      </c>
      <c r="Y152" s="29">
        <f t="shared" si="50"/>
        <v>1</v>
      </c>
      <c r="Z152" s="29">
        <f t="shared" si="51"/>
        <v>1</v>
      </c>
      <c r="AA152" s="29">
        <f t="shared" si="52"/>
        <v>1</v>
      </c>
      <c r="AB152" s="29">
        <f t="shared" si="53"/>
        <v>1</v>
      </c>
      <c r="AC152" s="29">
        <f t="shared" si="54"/>
        <v>1</v>
      </c>
      <c r="AD152" s="29">
        <f t="shared" si="55"/>
        <v>1</v>
      </c>
      <c r="AE152" s="29">
        <f t="shared" si="56"/>
        <v>1</v>
      </c>
      <c r="AF152" s="29">
        <f t="shared" si="57"/>
        <v>1</v>
      </c>
      <c r="AG152" s="29">
        <f t="shared" si="58"/>
        <v>1</v>
      </c>
      <c r="AH152" s="29">
        <f t="shared" si="59"/>
        <v>0</v>
      </c>
      <c r="AI152" s="29">
        <f t="shared" si="60"/>
        <v>0</v>
      </c>
      <c r="AJ152" s="29">
        <f t="shared" si="61"/>
        <v>0</v>
      </c>
      <c r="AK152" s="29">
        <f t="shared" si="62"/>
        <v>0</v>
      </c>
      <c r="AL152" s="29">
        <f t="shared" si="63"/>
        <v>0</v>
      </c>
      <c r="AM152" s="29">
        <f t="shared" si="64"/>
        <v>0</v>
      </c>
      <c r="AN152" s="29">
        <f t="shared" si="65"/>
        <v>11</v>
      </c>
      <c r="AO152" s="29">
        <f t="shared" si="66"/>
        <v>0</v>
      </c>
    </row>
    <row r="153" spans="1:41" ht="28.5" customHeight="1" x14ac:dyDescent="0.25">
      <c r="A153" s="31">
        <v>149</v>
      </c>
      <c r="B153" s="36"/>
      <c r="C153" s="30" t="str">
        <f t="shared" si="46"/>
        <v/>
      </c>
      <c r="D153" s="4" t="str">
        <f>IF(LEN(PhieuBauCu!$C$3) &gt;0, IF(OR(LEN($B153)=0,LEN(D$1)=0),"",IF(OR($B153=0,$AN153&gt;PhieuBauCu!$C$20),0,IF(SUBSTITUTE(LOWER($B153),D$1,",")=LOWER($B153),1,0))),"")</f>
        <v/>
      </c>
      <c r="E153" s="4" t="str">
        <f>IF(LEN(PhieuBauCu!$C$3) &gt;0, IF(OR(LEN($B153)=0,LEN(E$1)=0),"",IF(OR($B153=0,$AN153&gt;PhieuBauCu!$C$20),0,IF(SUBSTITUTE(LOWER($B153),E$1,",")=LOWER($B153),1,0))),"")</f>
        <v/>
      </c>
      <c r="F153" s="4" t="str">
        <f>IF(LEN(PhieuBauCu!$C$3) &gt;0,  IF(OR(LEN($B153)=0,LEN(F$1)=0),"",IF(OR($B153=0,$AN153&gt;PhieuBauCu!$C$20),0,IF(SUBSTITUTE(LOWER($B153),F$1,",")=LOWER($B153),1,0))),"")</f>
        <v/>
      </c>
      <c r="G153" s="4" t="str">
        <f>IF(LEN(PhieuBauCu!$C$3) &gt;0,  IF(OR(LEN($B153)=0,LEN(G$1)=0),"",IF(OR($B153=0,$AN153&gt;PhieuBauCu!$C$20),0,IF(SUBSTITUTE(LOWER($B153),G$1,",")=LOWER($B153),1,0))),"")</f>
        <v/>
      </c>
      <c r="H153" s="4" t="str">
        <f>IF(LEN(PhieuBauCu!$C$3) &gt;0,  IF(OR(LEN($B153)=0,LEN(H$1)=0),"",IF(OR($B153=0,$AN153&gt;PhieuBauCu!$C$20),0,IF(SUBSTITUTE(LOWER($B153),H$1,",")=LOWER($B153),1,0))),"")</f>
        <v/>
      </c>
      <c r="I153" s="4" t="str">
        <f>IF(LEN(PhieuBauCu!$C$3) &gt;0,  IF(OR(LEN($B153)=0,LEN(I$1)=0),"",IF(OR($B153=0,$AN153&gt;PhieuBauCu!$C$20),0,IF(SUBSTITUTE(LOWER($B153),I$1,",")=LOWER($B153),1,0))),"")</f>
        <v/>
      </c>
      <c r="J153" s="4" t="str">
        <f>IF(LEN(PhieuBauCu!$C$3) &gt;0, IF(OR(LEN($B153)=0,LEN(J$1)=0),"",IF(OR($B153=0,$AN153&gt;PhieuBauCu!$C$20),0,IF(SUBSTITUTE(LOWER($B153),J$1,",")=LOWER($B153),1,0))),"")</f>
        <v/>
      </c>
      <c r="K153" s="4" t="str">
        <f>IF(LEN(PhieuBauCu!$C$3) &gt;0, IF(OR(LEN($B153)=0,LEN(K$1)=0),"",IF(OR($B153=0,$AN153&gt;PhieuBauCu!$C$20),0,IF(SUBSTITUTE(LOWER($B153),K$1,",")=LOWER($B153),1,0))),"")</f>
        <v/>
      </c>
      <c r="L153" s="4" t="str">
        <f>IF(LEN(PhieuBauCu!$C$3) &gt;0, IF(OR(LEN($B153)=0,LEN(L$1)=0),"",IF(OR($B153=0,$AN153&gt;PhieuBauCu!$C$20),0,IF(SUBSTITUTE(LOWER($B153),L$1,",")=LOWER($B153),1,0))),"")</f>
        <v/>
      </c>
      <c r="M153" s="4" t="str">
        <f>IF(LEN(PhieuBauCu!$C$3) &gt;0,  IF(OR(LEN($B153)=0,LEN(M$1)=0),"",IF(OR($B153=0,$AN153&gt;PhieuBauCu!$C$20),0,IF(SUBSTITUTE(LOWER($B153),M$1,",")=LOWER($B153),1,0))),"")</f>
        <v/>
      </c>
      <c r="N153" s="4" t="str">
        <f>IF(LEN(PhieuBauCu!$C$3) &gt;0,  IF(OR(LEN($B153)=0,LEN(N$1)=0),"",IF(OR($B153=0,$AN153&gt;PhieuBauCu!$C$20),0,IF(SUBSTITUTE(LOWER($B153),N$1,",")=LOWER($B153),1,0))),"")</f>
        <v/>
      </c>
      <c r="O153" s="4" t="str">
        <f>IF(LEN(PhieuBauCu!$C$3) &gt;0,  IF(OR(LEN($B153)=0,LEN(O$1)=0),"",IF(OR($B153=0,$AN153&gt;PhieuBauCu!$C$20),0,IF(SUBSTITUTE(LOWER($B153),O$1,",")=LOWER($B153),1,0))),"")</f>
        <v/>
      </c>
      <c r="P153" s="4" t="str">
        <f>IF(LEN(PhieuBauCu!$C$3) &gt;0,  IF(OR(LEN($B153)=0,LEN(P$1)=0),"",IF(OR($B153=0,$AN153&gt;PhieuBauCu!$C$20),0,IF(SUBSTITUTE(LOWER($B153),P$1,",")=LOWER($B153),1,0))),"")</f>
        <v/>
      </c>
      <c r="Q153" s="4" t="str">
        <f>IF(LEN(PhieuBauCu!$C$3) &gt;0,  IF(OR(LEN($B153)=0,LEN(Q$1)=0),"",IF(OR($B153=0,$AN153&gt;PhieuBauCu!$C$20),0,IF(SUBSTITUTE(LOWER($B153),Q$1,",")=LOWER($B153),1,0))),"")</f>
        <v/>
      </c>
      <c r="R153" s="4" t="str">
        <f>IF(LEN(PhieuBauCu!$C$3) &gt;0,  IF(OR(LEN($B153)=0,LEN(R$1)=0),"",IF(OR($B153=0,$AN153&gt;PhieuBauCu!$C$20),0,IF(SUBSTITUTE(LOWER($B153),R$1,",")=LOWER($B153),1,0))),"")</f>
        <v/>
      </c>
      <c r="S153" s="4" t="str">
        <f>IF(LEN(PhieuBauCu!$C$3) &gt;0,  IF(OR(LEN($B153)=0,LEN(S$1)=0),"",IF(OR($B153=0,$AN153&gt;PhieuBauCu!$C$20),0,IF(SUBSTITUTE(LOWER($B153),S$1,",")=LOWER($B153),1,0))),"")</f>
        <v/>
      </c>
      <c r="T153" s="4" t="str">
        <f>IF(LEN(PhieuBauCu!$C$3) &gt;0,  IF(OR(LEN($B153)=0,LEN(T$1)=0),"",IF(OR($B153=0,$AN153&gt;PhieuBauCu!$C$20),0,IF(SUBSTITUTE(LOWER($B153),T$1,",")=LOWER($B153),1,0))),"")</f>
        <v/>
      </c>
      <c r="U153" s="10">
        <f t="shared" si="47"/>
        <v>0</v>
      </c>
      <c r="V153" s="29">
        <f>IF(B153=0,0,IF(AND(LEN(B153&gt;0),U153&gt;=1, U153&lt;=PhieuBauCu!$C$20),1,0))</f>
        <v>0</v>
      </c>
      <c r="W153" s="29">
        <f t="shared" si="48"/>
        <v>1</v>
      </c>
      <c r="X153" s="29">
        <f t="shared" si="49"/>
        <v>1</v>
      </c>
      <c r="Y153" s="29">
        <f t="shared" si="50"/>
        <v>1</v>
      </c>
      <c r="Z153" s="29">
        <f t="shared" si="51"/>
        <v>1</v>
      </c>
      <c r="AA153" s="29">
        <f t="shared" si="52"/>
        <v>1</v>
      </c>
      <c r="AB153" s="29">
        <f t="shared" si="53"/>
        <v>1</v>
      </c>
      <c r="AC153" s="29">
        <f t="shared" si="54"/>
        <v>1</v>
      </c>
      <c r="AD153" s="29">
        <f t="shared" si="55"/>
        <v>1</v>
      </c>
      <c r="AE153" s="29">
        <f t="shared" si="56"/>
        <v>1</v>
      </c>
      <c r="AF153" s="29">
        <f t="shared" si="57"/>
        <v>1</v>
      </c>
      <c r="AG153" s="29">
        <f t="shared" si="58"/>
        <v>1</v>
      </c>
      <c r="AH153" s="29">
        <f t="shared" si="59"/>
        <v>0</v>
      </c>
      <c r="AI153" s="29">
        <f t="shared" si="60"/>
        <v>0</v>
      </c>
      <c r="AJ153" s="29">
        <f t="shared" si="61"/>
        <v>0</v>
      </c>
      <c r="AK153" s="29">
        <f t="shared" si="62"/>
        <v>0</v>
      </c>
      <c r="AL153" s="29">
        <f t="shared" si="63"/>
        <v>0</v>
      </c>
      <c r="AM153" s="29">
        <f t="shared" si="64"/>
        <v>0</v>
      </c>
      <c r="AN153" s="29">
        <f t="shared" si="65"/>
        <v>11</v>
      </c>
      <c r="AO153" s="29">
        <f t="shared" si="66"/>
        <v>0</v>
      </c>
    </row>
    <row r="154" spans="1:41" ht="28.5" customHeight="1" x14ac:dyDescent="0.25">
      <c r="A154" s="31">
        <v>150</v>
      </c>
      <c r="B154" s="36"/>
      <c r="C154" s="30" t="str">
        <f t="shared" si="46"/>
        <v/>
      </c>
      <c r="D154" s="4" t="str">
        <f>IF(LEN(PhieuBauCu!$C$3) &gt;0, IF(OR(LEN($B154)=0,LEN(D$1)=0),"",IF(OR($B154=0,$AN154&gt;PhieuBauCu!$C$20),0,IF(SUBSTITUTE(LOWER($B154),D$1,",")=LOWER($B154),1,0))),"")</f>
        <v/>
      </c>
      <c r="E154" s="4" t="str">
        <f>IF(LEN(PhieuBauCu!$C$3) &gt;0, IF(OR(LEN($B154)=0,LEN(E$1)=0),"",IF(OR($B154=0,$AN154&gt;PhieuBauCu!$C$20),0,IF(SUBSTITUTE(LOWER($B154),E$1,",")=LOWER($B154),1,0))),"")</f>
        <v/>
      </c>
      <c r="F154" s="4" t="str">
        <f>IF(LEN(PhieuBauCu!$C$3) &gt;0,  IF(OR(LEN($B154)=0,LEN(F$1)=0),"",IF(OR($B154=0,$AN154&gt;PhieuBauCu!$C$20),0,IF(SUBSTITUTE(LOWER($B154),F$1,",")=LOWER($B154),1,0))),"")</f>
        <v/>
      </c>
      <c r="G154" s="4" t="str">
        <f>IF(LEN(PhieuBauCu!$C$3) &gt;0,  IF(OR(LEN($B154)=0,LEN(G$1)=0),"",IF(OR($B154=0,$AN154&gt;PhieuBauCu!$C$20),0,IF(SUBSTITUTE(LOWER($B154),G$1,",")=LOWER($B154),1,0))),"")</f>
        <v/>
      </c>
      <c r="H154" s="4" t="str">
        <f>IF(LEN(PhieuBauCu!$C$3) &gt;0,  IF(OR(LEN($B154)=0,LEN(H$1)=0),"",IF(OR($B154=0,$AN154&gt;PhieuBauCu!$C$20),0,IF(SUBSTITUTE(LOWER($B154),H$1,",")=LOWER($B154),1,0))),"")</f>
        <v/>
      </c>
      <c r="I154" s="4" t="str">
        <f>IF(LEN(PhieuBauCu!$C$3) &gt;0,  IF(OR(LEN($B154)=0,LEN(I$1)=0),"",IF(OR($B154=0,$AN154&gt;PhieuBauCu!$C$20),0,IF(SUBSTITUTE(LOWER($B154),I$1,",")=LOWER($B154),1,0))),"")</f>
        <v/>
      </c>
      <c r="J154" s="4" t="str">
        <f>IF(LEN(PhieuBauCu!$C$3) &gt;0, IF(OR(LEN($B154)=0,LEN(J$1)=0),"",IF(OR($B154=0,$AN154&gt;PhieuBauCu!$C$20),0,IF(SUBSTITUTE(LOWER($B154),J$1,",")=LOWER($B154),1,0))),"")</f>
        <v/>
      </c>
      <c r="K154" s="4" t="str">
        <f>IF(LEN(PhieuBauCu!$C$3) &gt;0, IF(OR(LEN($B154)=0,LEN(K$1)=0),"",IF(OR($B154=0,$AN154&gt;PhieuBauCu!$C$20),0,IF(SUBSTITUTE(LOWER($B154),K$1,",")=LOWER($B154),1,0))),"")</f>
        <v/>
      </c>
      <c r="L154" s="4" t="str">
        <f>IF(LEN(PhieuBauCu!$C$3) &gt;0, IF(OR(LEN($B154)=0,LEN(L$1)=0),"",IF(OR($B154=0,$AN154&gt;PhieuBauCu!$C$20),0,IF(SUBSTITUTE(LOWER($B154),L$1,",")=LOWER($B154),1,0))),"")</f>
        <v/>
      </c>
      <c r="M154" s="4" t="str">
        <f>IF(LEN(PhieuBauCu!$C$3) &gt;0,  IF(OR(LEN($B154)=0,LEN(M$1)=0),"",IF(OR($B154=0,$AN154&gt;PhieuBauCu!$C$20),0,IF(SUBSTITUTE(LOWER($B154),M$1,",")=LOWER($B154),1,0))),"")</f>
        <v/>
      </c>
      <c r="N154" s="4" t="str">
        <f>IF(LEN(PhieuBauCu!$C$3) &gt;0,  IF(OR(LEN($B154)=0,LEN(N$1)=0),"",IF(OR($B154=0,$AN154&gt;PhieuBauCu!$C$20),0,IF(SUBSTITUTE(LOWER($B154),N$1,",")=LOWER($B154),1,0))),"")</f>
        <v/>
      </c>
      <c r="O154" s="4" t="str">
        <f>IF(LEN(PhieuBauCu!$C$3) &gt;0,  IF(OR(LEN($B154)=0,LEN(O$1)=0),"",IF(OR($B154=0,$AN154&gt;PhieuBauCu!$C$20),0,IF(SUBSTITUTE(LOWER($B154),O$1,",")=LOWER($B154),1,0))),"")</f>
        <v/>
      </c>
      <c r="P154" s="4" t="str">
        <f>IF(LEN(PhieuBauCu!$C$3) &gt;0,  IF(OR(LEN($B154)=0,LEN(P$1)=0),"",IF(OR($B154=0,$AN154&gt;PhieuBauCu!$C$20),0,IF(SUBSTITUTE(LOWER($B154),P$1,",")=LOWER($B154),1,0))),"")</f>
        <v/>
      </c>
      <c r="Q154" s="4" t="str">
        <f>IF(LEN(PhieuBauCu!$C$3) &gt;0,  IF(OR(LEN($B154)=0,LEN(Q$1)=0),"",IF(OR($B154=0,$AN154&gt;PhieuBauCu!$C$20),0,IF(SUBSTITUTE(LOWER($B154),Q$1,",")=LOWER($B154),1,0))),"")</f>
        <v/>
      </c>
      <c r="R154" s="4" t="str">
        <f>IF(LEN(PhieuBauCu!$C$3) &gt;0,  IF(OR(LEN($B154)=0,LEN(R$1)=0),"",IF(OR($B154=0,$AN154&gt;PhieuBauCu!$C$20),0,IF(SUBSTITUTE(LOWER($B154),R$1,",")=LOWER($B154),1,0))),"")</f>
        <v/>
      </c>
      <c r="S154" s="4" t="str">
        <f>IF(LEN(PhieuBauCu!$C$3) &gt;0,  IF(OR(LEN($B154)=0,LEN(S$1)=0),"",IF(OR($B154=0,$AN154&gt;PhieuBauCu!$C$20),0,IF(SUBSTITUTE(LOWER($B154),S$1,",")=LOWER($B154),1,0))),"")</f>
        <v/>
      </c>
      <c r="T154" s="4" t="str">
        <f>IF(LEN(PhieuBauCu!$C$3) &gt;0,  IF(OR(LEN($B154)=0,LEN(T$1)=0),"",IF(OR($B154=0,$AN154&gt;PhieuBauCu!$C$20),0,IF(SUBSTITUTE(LOWER($B154),T$1,",")=LOWER($B154),1,0))),"")</f>
        <v/>
      </c>
      <c r="U154" s="10">
        <f t="shared" si="47"/>
        <v>0</v>
      </c>
      <c r="V154" s="29">
        <f>IF(B154=0,0,IF(AND(LEN(B154&gt;0),U154&gt;=1, U154&lt;=PhieuBauCu!$C$20),1,0))</f>
        <v>0</v>
      </c>
      <c r="W154" s="29">
        <f t="shared" si="48"/>
        <v>1</v>
      </c>
      <c r="X154" s="29">
        <f t="shared" si="49"/>
        <v>1</v>
      </c>
      <c r="Y154" s="29">
        <f t="shared" si="50"/>
        <v>1</v>
      </c>
      <c r="Z154" s="29">
        <f t="shared" si="51"/>
        <v>1</v>
      </c>
      <c r="AA154" s="29">
        <f t="shared" si="52"/>
        <v>1</v>
      </c>
      <c r="AB154" s="29">
        <f t="shared" si="53"/>
        <v>1</v>
      </c>
      <c r="AC154" s="29">
        <f t="shared" si="54"/>
        <v>1</v>
      </c>
      <c r="AD154" s="29">
        <f t="shared" si="55"/>
        <v>1</v>
      </c>
      <c r="AE154" s="29">
        <f t="shared" si="56"/>
        <v>1</v>
      </c>
      <c r="AF154" s="29">
        <f t="shared" si="57"/>
        <v>1</v>
      </c>
      <c r="AG154" s="29">
        <f t="shared" si="58"/>
        <v>1</v>
      </c>
      <c r="AH154" s="29">
        <f t="shared" si="59"/>
        <v>0</v>
      </c>
      <c r="AI154" s="29">
        <f t="shared" si="60"/>
        <v>0</v>
      </c>
      <c r="AJ154" s="29">
        <f t="shared" si="61"/>
        <v>0</v>
      </c>
      <c r="AK154" s="29">
        <f t="shared" si="62"/>
        <v>0</v>
      </c>
      <c r="AL154" s="29">
        <f t="shared" si="63"/>
        <v>0</v>
      </c>
      <c r="AM154" s="29">
        <f t="shared" si="64"/>
        <v>0</v>
      </c>
      <c r="AN154" s="29">
        <f t="shared" si="65"/>
        <v>11</v>
      </c>
      <c r="AO154" s="29">
        <f t="shared" si="66"/>
        <v>0</v>
      </c>
    </row>
    <row r="155" spans="1:41" ht="28.5" customHeight="1" x14ac:dyDescent="0.25">
      <c r="A155" s="31">
        <v>151</v>
      </c>
      <c r="B155" s="36"/>
      <c r="C155" s="30" t="str">
        <f t="shared" si="46"/>
        <v/>
      </c>
      <c r="D155" s="4" t="str">
        <f>IF(LEN(PhieuBauCu!$C$3) &gt;0, IF(OR(LEN($B155)=0,LEN(D$1)=0),"",IF(OR($B155=0,$AN155&gt;PhieuBauCu!$C$20),0,IF(SUBSTITUTE(LOWER($B155),D$1,",")=LOWER($B155),1,0))),"")</f>
        <v/>
      </c>
      <c r="E155" s="4" t="str">
        <f>IF(LEN(PhieuBauCu!$C$3) &gt;0, IF(OR(LEN($B155)=0,LEN(E$1)=0),"",IF(OR($B155=0,$AN155&gt;PhieuBauCu!$C$20),0,IF(SUBSTITUTE(LOWER($B155),E$1,",")=LOWER($B155),1,0))),"")</f>
        <v/>
      </c>
      <c r="F155" s="4" t="str">
        <f>IF(LEN(PhieuBauCu!$C$3) &gt;0,  IF(OR(LEN($B155)=0,LEN(F$1)=0),"",IF(OR($B155=0,$AN155&gt;PhieuBauCu!$C$20),0,IF(SUBSTITUTE(LOWER($B155),F$1,",")=LOWER($B155),1,0))),"")</f>
        <v/>
      </c>
      <c r="G155" s="4" t="str">
        <f>IF(LEN(PhieuBauCu!$C$3) &gt;0,  IF(OR(LEN($B155)=0,LEN(G$1)=0),"",IF(OR($B155=0,$AN155&gt;PhieuBauCu!$C$20),0,IF(SUBSTITUTE(LOWER($B155),G$1,",")=LOWER($B155),1,0))),"")</f>
        <v/>
      </c>
      <c r="H155" s="4" t="str">
        <f>IF(LEN(PhieuBauCu!$C$3) &gt;0,  IF(OR(LEN($B155)=0,LEN(H$1)=0),"",IF(OR($B155=0,$AN155&gt;PhieuBauCu!$C$20),0,IF(SUBSTITUTE(LOWER($B155),H$1,",")=LOWER($B155),1,0))),"")</f>
        <v/>
      </c>
      <c r="I155" s="4" t="str">
        <f>IF(LEN(PhieuBauCu!$C$3) &gt;0,  IF(OR(LEN($B155)=0,LEN(I$1)=0),"",IF(OR($B155=0,$AN155&gt;PhieuBauCu!$C$20),0,IF(SUBSTITUTE(LOWER($B155),I$1,",")=LOWER($B155),1,0))),"")</f>
        <v/>
      </c>
      <c r="J155" s="4" t="str">
        <f>IF(LEN(PhieuBauCu!$C$3) &gt;0, IF(OR(LEN($B155)=0,LEN(J$1)=0),"",IF(OR($B155=0,$AN155&gt;PhieuBauCu!$C$20),0,IF(SUBSTITUTE(LOWER($B155),J$1,",")=LOWER($B155),1,0))),"")</f>
        <v/>
      </c>
      <c r="K155" s="4" t="str">
        <f>IF(LEN(PhieuBauCu!$C$3) &gt;0, IF(OR(LEN($B155)=0,LEN(K$1)=0),"",IF(OR($B155=0,$AN155&gt;PhieuBauCu!$C$20),0,IF(SUBSTITUTE(LOWER($B155),K$1,",")=LOWER($B155),1,0))),"")</f>
        <v/>
      </c>
      <c r="L155" s="4" t="str">
        <f>IF(LEN(PhieuBauCu!$C$3) &gt;0, IF(OR(LEN($B155)=0,LEN(L$1)=0),"",IF(OR($B155=0,$AN155&gt;PhieuBauCu!$C$20),0,IF(SUBSTITUTE(LOWER($B155),L$1,",")=LOWER($B155),1,0))),"")</f>
        <v/>
      </c>
      <c r="M155" s="4" t="str">
        <f>IF(LEN(PhieuBauCu!$C$3) &gt;0,  IF(OR(LEN($B155)=0,LEN(M$1)=0),"",IF(OR($B155=0,$AN155&gt;PhieuBauCu!$C$20),0,IF(SUBSTITUTE(LOWER($B155),M$1,",")=LOWER($B155),1,0))),"")</f>
        <v/>
      </c>
      <c r="N155" s="4" t="str">
        <f>IF(LEN(PhieuBauCu!$C$3) &gt;0,  IF(OR(LEN($B155)=0,LEN(N$1)=0),"",IF(OR($B155=0,$AN155&gt;PhieuBauCu!$C$20),0,IF(SUBSTITUTE(LOWER($B155),N$1,",")=LOWER($B155),1,0))),"")</f>
        <v/>
      </c>
      <c r="O155" s="4" t="str">
        <f>IF(LEN(PhieuBauCu!$C$3) &gt;0,  IF(OR(LEN($B155)=0,LEN(O$1)=0),"",IF(OR($B155=0,$AN155&gt;PhieuBauCu!$C$20),0,IF(SUBSTITUTE(LOWER($B155),O$1,",")=LOWER($B155),1,0))),"")</f>
        <v/>
      </c>
      <c r="P155" s="4" t="str">
        <f>IF(LEN(PhieuBauCu!$C$3) &gt;0,  IF(OR(LEN($B155)=0,LEN(P$1)=0),"",IF(OR($B155=0,$AN155&gt;PhieuBauCu!$C$20),0,IF(SUBSTITUTE(LOWER($B155),P$1,",")=LOWER($B155),1,0))),"")</f>
        <v/>
      </c>
      <c r="Q155" s="4" t="str">
        <f>IF(LEN(PhieuBauCu!$C$3) &gt;0,  IF(OR(LEN($B155)=0,LEN(Q$1)=0),"",IF(OR($B155=0,$AN155&gt;PhieuBauCu!$C$20),0,IF(SUBSTITUTE(LOWER($B155),Q$1,",")=LOWER($B155),1,0))),"")</f>
        <v/>
      </c>
      <c r="R155" s="4" t="str">
        <f>IF(LEN(PhieuBauCu!$C$3) &gt;0,  IF(OR(LEN($B155)=0,LEN(R$1)=0),"",IF(OR($B155=0,$AN155&gt;PhieuBauCu!$C$20),0,IF(SUBSTITUTE(LOWER($B155),R$1,",")=LOWER($B155),1,0))),"")</f>
        <v/>
      </c>
      <c r="S155" s="4" t="str">
        <f>IF(LEN(PhieuBauCu!$C$3) &gt;0,  IF(OR(LEN($B155)=0,LEN(S$1)=0),"",IF(OR($B155=0,$AN155&gt;PhieuBauCu!$C$20),0,IF(SUBSTITUTE(LOWER($B155),S$1,",")=LOWER($B155),1,0))),"")</f>
        <v/>
      </c>
      <c r="T155" s="4" t="str">
        <f>IF(LEN(PhieuBauCu!$C$3) &gt;0,  IF(OR(LEN($B155)=0,LEN(T$1)=0),"",IF(OR($B155=0,$AN155&gt;PhieuBauCu!$C$20),0,IF(SUBSTITUTE(LOWER($B155),T$1,",")=LOWER($B155),1,0))),"")</f>
        <v/>
      </c>
      <c r="U155" s="10">
        <f t="shared" si="47"/>
        <v>0</v>
      </c>
      <c r="V155" s="29">
        <f>IF(B155=0,0,IF(AND(LEN(B155&gt;0),U155&gt;=1, U155&lt;=PhieuBauCu!$C$20),1,0))</f>
        <v>0</v>
      </c>
      <c r="W155" s="29">
        <f t="shared" si="48"/>
        <v>1</v>
      </c>
      <c r="X155" s="29">
        <f t="shared" si="49"/>
        <v>1</v>
      </c>
      <c r="Y155" s="29">
        <f t="shared" si="50"/>
        <v>1</v>
      </c>
      <c r="Z155" s="29">
        <f t="shared" si="51"/>
        <v>1</v>
      </c>
      <c r="AA155" s="29">
        <f t="shared" si="52"/>
        <v>1</v>
      </c>
      <c r="AB155" s="29">
        <f t="shared" si="53"/>
        <v>1</v>
      </c>
      <c r="AC155" s="29">
        <f t="shared" si="54"/>
        <v>1</v>
      </c>
      <c r="AD155" s="29">
        <f t="shared" si="55"/>
        <v>1</v>
      </c>
      <c r="AE155" s="29">
        <f t="shared" si="56"/>
        <v>1</v>
      </c>
      <c r="AF155" s="29">
        <f t="shared" si="57"/>
        <v>1</v>
      </c>
      <c r="AG155" s="29">
        <f t="shared" si="58"/>
        <v>1</v>
      </c>
      <c r="AH155" s="29">
        <f t="shared" si="59"/>
        <v>0</v>
      </c>
      <c r="AI155" s="29">
        <f t="shared" si="60"/>
        <v>0</v>
      </c>
      <c r="AJ155" s="29">
        <f t="shared" si="61"/>
        <v>0</v>
      </c>
      <c r="AK155" s="29">
        <f t="shared" si="62"/>
        <v>0</v>
      </c>
      <c r="AL155" s="29">
        <f t="shared" si="63"/>
        <v>0</v>
      </c>
      <c r="AM155" s="29">
        <f t="shared" si="64"/>
        <v>0</v>
      </c>
      <c r="AN155" s="29">
        <f t="shared" si="65"/>
        <v>11</v>
      </c>
      <c r="AO155" s="29">
        <f t="shared" si="66"/>
        <v>0</v>
      </c>
    </row>
    <row r="156" spans="1:41" ht="28.5" customHeight="1" x14ac:dyDescent="0.25">
      <c r="A156" s="31">
        <v>152</v>
      </c>
      <c r="B156" s="36"/>
      <c r="C156" s="30" t="str">
        <f t="shared" si="46"/>
        <v/>
      </c>
      <c r="D156" s="4" t="str">
        <f>IF(LEN(PhieuBauCu!$C$3) &gt;0, IF(OR(LEN($B156)=0,LEN(D$1)=0),"",IF(OR($B156=0,$AN156&gt;PhieuBauCu!$C$20),0,IF(SUBSTITUTE(LOWER($B156),D$1,",")=LOWER($B156),1,0))),"")</f>
        <v/>
      </c>
      <c r="E156" s="4" t="str">
        <f>IF(LEN(PhieuBauCu!$C$3) &gt;0, IF(OR(LEN($B156)=0,LEN(E$1)=0),"",IF(OR($B156=0,$AN156&gt;PhieuBauCu!$C$20),0,IF(SUBSTITUTE(LOWER($B156),E$1,",")=LOWER($B156),1,0))),"")</f>
        <v/>
      </c>
      <c r="F156" s="4" t="str">
        <f>IF(LEN(PhieuBauCu!$C$3) &gt;0,  IF(OR(LEN($B156)=0,LEN(F$1)=0),"",IF(OR($B156=0,$AN156&gt;PhieuBauCu!$C$20),0,IF(SUBSTITUTE(LOWER($B156),F$1,",")=LOWER($B156),1,0))),"")</f>
        <v/>
      </c>
      <c r="G156" s="4" t="str">
        <f>IF(LEN(PhieuBauCu!$C$3) &gt;0,  IF(OR(LEN($B156)=0,LEN(G$1)=0),"",IF(OR($B156=0,$AN156&gt;PhieuBauCu!$C$20),0,IF(SUBSTITUTE(LOWER($B156),G$1,",")=LOWER($B156),1,0))),"")</f>
        <v/>
      </c>
      <c r="H156" s="4" t="str">
        <f>IF(LEN(PhieuBauCu!$C$3) &gt;0,  IF(OR(LEN($B156)=0,LEN(H$1)=0),"",IF(OR($B156=0,$AN156&gt;PhieuBauCu!$C$20),0,IF(SUBSTITUTE(LOWER($B156),H$1,",")=LOWER($B156),1,0))),"")</f>
        <v/>
      </c>
      <c r="I156" s="4" t="str">
        <f>IF(LEN(PhieuBauCu!$C$3) &gt;0,  IF(OR(LEN($B156)=0,LEN(I$1)=0),"",IF(OR($B156=0,$AN156&gt;PhieuBauCu!$C$20),0,IF(SUBSTITUTE(LOWER($B156),I$1,",")=LOWER($B156),1,0))),"")</f>
        <v/>
      </c>
      <c r="J156" s="4" t="str">
        <f>IF(LEN(PhieuBauCu!$C$3) &gt;0, IF(OR(LEN($B156)=0,LEN(J$1)=0),"",IF(OR($B156=0,$AN156&gt;PhieuBauCu!$C$20),0,IF(SUBSTITUTE(LOWER($B156),J$1,",")=LOWER($B156),1,0))),"")</f>
        <v/>
      </c>
      <c r="K156" s="4" t="str">
        <f>IF(LEN(PhieuBauCu!$C$3) &gt;0, IF(OR(LEN($B156)=0,LEN(K$1)=0),"",IF(OR($B156=0,$AN156&gt;PhieuBauCu!$C$20),0,IF(SUBSTITUTE(LOWER($B156),K$1,",")=LOWER($B156),1,0))),"")</f>
        <v/>
      </c>
      <c r="L156" s="4" t="str">
        <f>IF(LEN(PhieuBauCu!$C$3) &gt;0, IF(OR(LEN($B156)=0,LEN(L$1)=0),"",IF(OR($B156=0,$AN156&gt;PhieuBauCu!$C$20),0,IF(SUBSTITUTE(LOWER($B156),L$1,",")=LOWER($B156),1,0))),"")</f>
        <v/>
      </c>
      <c r="M156" s="4" t="str">
        <f>IF(LEN(PhieuBauCu!$C$3) &gt;0,  IF(OR(LEN($B156)=0,LEN(M$1)=0),"",IF(OR($B156=0,$AN156&gt;PhieuBauCu!$C$20),0,IF(SUBSTITUTE(LOWER($B156),M$1,",")=LOWER($B156),1,0))),"")</f>
        <v/>
      </c>
      <c r="N156" s="4" t="str">
        <f>IF(LEN(PhieuBauCu!$C$3) &gt;0,  IF(OR(LEN($B156)=0,LEN(N$1)=0),"",IF(OR($B156=0,$AN156&gt;PhieuBauCu!$C$20),0,IF(SUBSTITUTE(LOWER($B156),N$1,",")=LOWER($B156),1,0))),"")</f>
        <v/>
      </c>
      <c r="O156" s="4" t="str">
        <f>IF(LEN(PhieuBauCu!$C$3) &gt;0,  IF(OR(LEN($B156)=0,LEN(O$1)=0),"",IF(OR($B156=0,$AN156&gt;PhieuBauCu!$C$20),0,IF(SUBSTITUTE(LOWER($B156),O$1,",")=LOWER($B156),1,0))),"")</f>
        <v/>
      </c>
      <c r="P156" s="4" t="str">
        <f>IF(LEN(PhieuBauCu!$C$3) &gt;0,  IF(OR(LEN($B156)=0,LEN(P$1)=0),"",IF(OR($B156=0,$AN156&gt;PhieuBauCu!$C$20),0,IF(SUBSTITUTE(LOWER($B156),P$1,",")=LOWER($B156),1,0))),"")</f>
        <v/>
      </c>
      <c r="Q156" s="4" t="str">
        <f>IF(LEN(PhieuBauCu!$C$3) &gt;0,  IF(OR(LEN($B156)=0,LEN(Q$1)=0),"",IF(OR($B156=0,$AN156&gt;PhieuBauCu!$C$20),0,IF(SUBSTITUTE(LOWER($B156),Q$1,",")=LOWER($B156),1,0))),"")</f>
        <v/>
      </c>
      <c r="R156" s="4" t="str">
        <f>IF(LEN(PhieuBauCu!$C$3) &gt;0,  IF(OR(LEN($B156)=0,LEN(R$1)=0),"",IF(OR($B156=0,$AN156&gt;PhieuBauCu!$C$20),0,IF(SUBSTITUTE(LOWER($B156),R$1,",")=LOWER($B156),1,0))),"")</f>
        <v/>
      </c>
      <c r="S156" s="4" t="str">
        <f>IF(LEN(PhieuBauCu!$C$3) &gt;0,  IF(OR(LEN($B156)=0,LEN(S$1)=0),"",IF(OR($B156=0,$AN156&gt;PhieuBauCu!$C$20),0,IF(SUBSTITUTE(LOWER($B156),S$1,",")=LOWER($B156),1,0))),"")</f>
        <v/>
      </c>
      <c r="T156" s="4" t="str">
        <f>IF(LEN(PhieuBauCu!$C$3) &gt;0,  IF(OR(LEN($B156)=0,LEN(T$1)=0),"",IF(OR($B156=0,$AN156&gt;PhieuBauCu!$C$20),0,IF(SUBSTITUTE(LOWER($B156),T$1,",")=LOWER($B156),1,0))),"")</f>
        <v/>
      </c>
      <c r="U156" s="10">
        <f t="shared" si="47"/>
        <v>0</v>
      </c>
      <c r="V156" s="29">
        <f>IF(B156=0,0,IF(AND(LEN(B156&gt;0),U156&gt;=1, U156&lt;=PhieuBauCu!$C$20),1,0))</f>
        <v>0</v>
      </c>
      <c r="W156" s="29">
        <f t="shared" si="48"/>
        <v>1</v>
      </c>
      <c r="X156" s="29">
        <f t="shared" si="49"/>
        <v>1</v>
      </c>
      <c r="Y156" s="29">
        <f t="shared" si="50"/>
        <v>1</v>
      </c>
      <c r="Z156" s="29">
        <f t="shared" si="51"/>
        <v>1</v>
      </c>
      <c r="AA156" s="29">
        <f t="shared" si="52"/>
        <v>1</v>
      </c>
      <c r="AB156" s="29">
        <f t="shared" si="53"/>
        <v>1</v>
      </c>
      <c r="AC156" s="29">
        <f t="shared" si="54"/>
        <v>1</v>
      </c>
      <c r="AD156" s="29">
        <f t="shared" si="55"/>
        <v>1</v>
      </c>
      <c r="AE156" s="29">
        <f t="shared" si="56"/>
        <v>1</v>
      </c>
      <c r="AF156" s="29">
        <f t="shared" si="57"/>
        <v>1</v>
      </c>
      <c r="AG156" s="29">
        <f t="shared" si="58"/>
        <v>1</v>
      </c>
      <c r="AH156" s="29">
        <f t="shared" si="59"/>
        <v>0</v>
      </c>
      <c r="AI156" s="29">
        <f t="shared" si="60"/>
        <v>0</v>
      </c>
      <c r="AJ156" s="29">
        <f t="shared" si="61"/>
        <v>0</v>
      </c>
      <c r="AK156" s="29">
        <f t="shared" si="62"/>
        <v>0</v>
      </c>
      <c r="AL156" s="29">
        <f t="shared" si="63"/>
        <v>0</v>
      </c>
      <c r="AM156" s="29">
        <f t="shared" si="64"/>
        <v>0</v>
      </c>
      <c r="AN156" s="29">
        <f t="shared" si="65"/>
        <v>11</v>
      </c>
      <c r="AO156" s="29">
        <f t="shared" si="66"/>
        <v>0</v>
      </c>
    </row>
    <row r="157" spans="1:41" ht="28.5" customHeight="1" x14ac:dyDescent="0.25">
      <c r="A157" s="31">
        <v>153</v>
      </c>
      <c r="B157" s="36"/>
      <c r="C157" s="30" t="str">
        <f t="shared" si="46"/>
        <v/>
      </c>
      <c r="D157" s="4" t="str">
        <f>IF(LEN(PhieuBauCu!$C$3) &gt;0, IF(OR(LEN($B157)=0,LEN(D$1)=0),"",IF(OR($B157=0,$AN157&gt;PhieuBauCu!$C$20),0,IF(SUBSTITUTE(LOWER($B157),D$1,",")=LOWER($B157),1,0))),"")</f>
        <v/>
      </c>
      <c r="E157" s="4" t="str">
        <f>IF(LEN(PhieuBauCu!$C$3) &gt;0, IF(OR(LEN($B157)=0,LEN(E$1)=0),"",IF(OR($B157=0,$AN157&gt;PhieuBauCu!$C$20),0,IF(SUBSTITUTE(LOWER($B157),E$1,",")=LOWER($B157),1,0))),"")</f>
        <v/>
      </c>
      <c r="F157" s="4" t="str">
        <f>IF(LEN(PhieuBauCu!$C$3) &gt;0,  IF(OR(LEN($B157)=0,LEN(F$1)=0),"",IF(OR($B157=0,$AN157&gt;PhieuBauCu!$C$20),0,IF(SUBSTITUTE(LOWER($B157),F$1,",")=LOWER($B157),1,0))),"")</f>
        <v/>
      </c>
      <c r="G157" s="4" t="str">
        <f>IF(LEN(PhieuBauCu!$C$3) &gt;0,  IF(OR(LEN($B157)=0,LEN(G$1)=0),"",IF(OR($B157=0,$AN157&gt;PhieuBauCu!$C$20),0,IF(SUBSTITUTE(LOWER($B157),G$1,",")=LOWER($B157),1,0))),"")</f>
        <v/>
      </c>
      <c r="H157" s="4" t="str">
        <f>IF(LEN(PhieuBauCu!$C$3) &gt;0,  IF(OR(LEN($B157)=0,LEN(H$1)=0),"",IF(OR($B157=0,$AN157&gt;PhieuBauCu!$C$20),0,IF(SUBSTITUTE(LOWER($B157),H$1,",")=LOWER($B157),1,0))),"")</f>
        <v/>
      </c>
      <c r="I157" s="4" t="str">
        <f>IF(LEN(PhieuBauCu!$C$3) &gt;0,  IF(OR(LEN($B157)=0,LEN(I$1)=0),"",IF(OR($B157=0,$AN157&gt;PhieuBauCu!$C$20),0,IF(SUBSTITUTE(LOWER($B157),I$1,",")=LOWER($B157),1,0))),"")</f>
        <v/>
      </c>
      <c r="J157" s="4" t="str">
        <f>IF(LEN(PhieuBauCu!$C$3) &gt;0, IF(OR(LEN($B157)=0,LEN(J$1)=0),"",IF(OR($B157=0,$AN157&gt;PhieuBauCu!$C$20),0,IF(SUBSTITUTE(LOWER($B157),J$1,",")=LOWER($B157),1,0))),"")</f>
        <v/>
      </c>
      <c r="K157" s="4" t="str">
        <f>IF(LEN(PhieuBauCu!$C$3) &gt;0, IF(OR(LEN($B157)=0,LEN(K$1)=0),"",IF(OR($B157=0,$AN157&gt;PhieuBauCu!$C$20),0,IF(SUBSTITUTE(LOWER($B157),K$1,",")=LOWER($B157),1,0))),"")</f>
        <v/>
      </c>
      <c r="L157" s="4" t="str">
        <f>IF(LEN(PhieuBauCu!$C$3) &gt;0, IF(OR(LEN($B157)=0,LEN(L$1)=0),"",IF(OR($B157=0,$AN157&gt;PhieuBauCu!$C$20),0,IF(SUBSTITUTE(LOWER($B157),L$1,",")=LOWER($B157),1,0))),"")</f>
        <v/>
      </c>
      <c r="M157" s="4" t="str">
        <f>IF(LEN(PhieuBauCu!$C$3) &gt;0,  IF(OR(LEN($B157)=0,LEN(M$1)=0),"",IF(OR($B157=0,$AN157&gt;PhieuBauCu!$C$20),0,IF(SUBSTITUTE(LOWER($B157),M$1,",")=LOWER($B157),1,0))),"")</f>
        <v/>
      </c>
      <c r="N157" s="4" t="str">
        <f>IF(LEN(PhieuBauCu!$C$3) &gt;0,  IF(OR(LEN($B157)=0,LEN(N$1)=0),"",IF(OR($B157=0,$AN157&gt;PhieuBauCu!$C$20),0,IF(SUBSTITUTE(LOWER($B157),N$1,",")=LOWER($B157),1,0))),"")</f>
        <v/>
      </c>
      <c r="O157" s="4" t="str">
        <f>IF(LEN(PhieuBauCu!$C$3) &gt;0,  IF(OR(LEN($B157)=0,LEN(O$1)=0),"",IF(OR($B157=0,$AN157&gt;PhieuBauCu!$C$20),0,IF(SUBSTITUTE(LOWER($B157),O$1,",")=LOWER($B157),1,0))),"")</f>
        <v/>
      </c>
      <c r="P157" s="4" t="str">
        <f>IF(LEN(PhieuBauCu!$C$3) &gt;0,  IF(OR(LEN($B157)=0,LEN(P$1)=0),"",IF(OR($B157=0,$AN157&gt;PhieuBauCu!$C$20),0,IF(SUBSTITUTE(LOWER($B157),P$1,",")=LOWER($B157),1,0))),"")</f>
        <v/>
      </c>
      <c r="Q157" s="4" t="str">
        <f>IF(LEN(PhieuBauCu!$C$3) &gt;0,  IF(OR(LEN($B157)=0,LEN(Q$1)=0),"",IF(OR($B157=0,$AN157&gt;PhieuBauCu!$C$20),0,IF(SUBSTITUTE(LOWER($B157),Q$1,",")=LOWER($B157),1,0))),"")</f>
        <v/>
      </c>
      <c r="R157" s="4" t="str">
        <f>IF(LEN(PhieuBauCu!$C$3) &gt;0,  IF(OR(LEN($B157)=0,LEN(R$1)=0),"",IF(OR($B157=0,$AN157&gt;PhieuBauCu!$C$20),0,IF(SUBSTITUTE(LOWER($B157),R$1,",")=LOWER($B157),1,0))),"")</f>
        <v/>
      </c>
      <c r="S157" s="4" t="str">
        <f>IF(LEN(PhieuBauCu!$C$3) &gt;0,  IF(OR(LEN($B157)=0,LEN(S$1)=0),"",IF(OR($B157=0,$AN157&gt;PhieuBauCu!$C$20),0,IF(SUBSTITUTE(LOWER($B157),S$1,",")=LOWER($B157),1,0))),"")</f>
        <v/>
      </c>
      <c r="T157" s="4" t="str">
        <f>IF(LEN(PhieuBauCu!$C$3) &gt;0,  IF(OR(LEN($B157)=0,LEN(T$1)=0),"",IF(OR($B157=0,$AN157&gt;PhieuBauCu!$C$20),0,IF(SUBSTITUTE(LOWER($B157),T$1,",")=LOWER($B157),1,0))),"")</f>
        <v/>
      </c>
      <c r="U157" s="10">
        <f t="shared" si="47"/>
        <v>0</v>
      </c>
      <c r="V157" s="29">
        <f>IF(B157=0,0,IF(AND(LEN(B157&gt;0),U157&gt;=1, U157&lt;=PhieuBauCu!$C$20),1,0))</f>
        <v>0</v>
      </c>
      <c r="W157" s="29">
        <f t="shared" si="48"/>
        <v>1</v>
      </c>
      <c r="X157" s="29">
        <f t="shared" si="49"/>
        <v>1</v>
      </c>
      <c r="Y157" s="29">
        <f t="shared" si="50"/>
        <v>1</v>
      </c>
      <c r="Z157" s="29">
        <f t="shared" si="51"/>
        <v>1</v>
      </c>
      <c r="AA157" s="29">
        <f t="shared" si="52"/>
        <v>1</v>
      </c>
      <c r="AB157" s="29">
        <f t="shared" si="53"/>
        <v>1</v>
      </c>
      <c r="AC157" s="29">
        <f t="shared" si="54"/>
        <v>1</v>
      </c>
      <c r="AD157" s="29">
        <f t="shared" si="55"/>
        <v>1</v>
      </c>
      <c r="AE157" s="29">
        <f t="shared" si="56"/>
        <v>1</v>
      </c>
      <c r="AF157" s="29">
        <f t="shared" si="57"/>
        <v>1</v>
      </c>
      <c r="AG157" s="29">
        <f t="shared" si="58"/>
        <v>1</v>
      </c>
      <c r="AH157" s="29">
        <f t="shared" si="59"/>
        <v>0</v>
      </c>
      <c r="AI157" s="29">
        <f t="shared" si="60"/>
        <v>0</v>
      </c>
      <c r="AJ157" s="29">
        <f t="shared" si="61"/>
        <v>0</v>
      </c>
      <c r="AK157" s="29">
        <f t="shared" si="62"/>
        <v>0</v>
      </c>
      <c r="AL157" s="29">
        <f t="shared" si="63"/>
        <v>0</v>
      </c>
      <c r="AM157" s="29">
        <f t="shared" si="64"/>
        <v>0</v>
      </c>
      <c r="AN157" s="29">
        <f t="shared" si="65"/>
        <v>11</v>
      </c>
      <c r="AO157" s="29">
        <f t="shared" si="66"/>
        <v>0</v>
      </c>
    </row>
    <row r="158" spans="1:41" ht="28.5" customHeight="1" x14ac:dyDescent="0.25">
      <c r="A158" s="31">
        <v>154</v>
      </c>
      <c r="B158" s="36"/>
      <c r="C158" s="30" t="str">
        <f t="shared" si="46"/>
        <v/>
      </c>
      <c r="D158" s="4" t="str">
        <f>IF(LEN(PhieuBauCu!$C$3) &gt;0, IF(OR(LEN($B158)=0,LEN(D$1)=0),"",IF(OR($B158=0,$AN158&gt;PhieuBauCu!$C$20),0,IF(SUBSTITUTE(LOWER($B158),D$1,",")=LOWER($B158),1,0))),"")</f>
        <v/>
      </c>
      <c r="E158" s="4" t="str">
        <f>IF(LEN(PhieuBauCu!$C$3) &gt;0, IF(OR(LEN($B158)=0,LEN(E$1)=0),"",IF(OR($B158=0,$AN158&gt;PhieuBauCu!$C$20),0,IF(SUBSTITUTE(LOWER($B158),E$1,",")=LOWER($B158),1,0))),"")</f>
        <v/>
      </c>
      <c r="F158" s="4" t="str">
        <f>IF(LEN(PhieuBauCu!$C$3) &gt;0,  IF(OR(LEN($B158)=0,LEN(F$1)=0),"",IF(OR($B158=0,$AN158&gt;PhieuBauCu!$C$20),0,IF(SUBSTITUTE(LOWER($B158),F$1,",")=LOWER($B158),1,0))),"")</f>
        <v/>
      </c>
      <c r="G158" s="4" t="str">
        <f>IF(LEN(PhieuBauCu!$C$3) &gt;0,  IF(OR(LEN($B158)=0,LEN(G$1)=0),"",IF(OR($B158=0,$AN158&gt;PhieuBauCu!$C$20),0,IF(SUBSTITUTE(LOWER($B158),G$1,",")=LOWER($B158),1,0))),"")</f>
        <v/>
      </c>
      <c r="H158" s="4" t="str">
        <f>IF(LEN(PhieuBauCu!$C$3) &gt;0,  IF(OR(LEN($B158)=0,LEN(H$1)=0),"",IF(OR($B158=0,$AN158&gt;PhieuBauCu!$C$20),0,IF(SUBSTITUTE(LOWER($B158),H$1,",")=LOWER($B158),1,0))),"")</f>
        <v/>
      </c>
      <c r="I158" s="4" t="str">
        <f>IF(LEN(PhieuBauCu!$C$3) &gt;0,  IF(OR(LEN($B158)=0,LEN(I$1)=0),"",IF(OR($B158=0,$AN158&gt;PhieuBauCu!$C$20),0,IF(SUBSTITUTE(LOWER($B158),I$1,",")=LOWER($B158),1,0))),"")</f>
        <v/>
      </c>
      <c r="J158" s="4" t="str">
        <f>IF(LEN(PhieuBauCu!$C$3) &gt;0, IF(OR(LEN($B158)=0,LEN(J$1)=0),"",IF(OR($B158=0,$AN158&gt;PhieuBauCu!$C$20),0,IF(SUBSTITUTE(LOWER($B158),J$1,",")=LOWER($B158),1,0))),"")</f>
        <v/>
      </c>
      <c r="K158" s="4" t="str">
        <f>IF(LEN(PhieuBauCu!$C$3) &gt;0, IF(OR(LEN($B158)=0,LEN(K$1)=0),"",IF(OR($B158=0,$AN158&gt;PhieuBauCu!$C$20),0,IF(SUBSTITUTE(LOWER($B158),K$1,",")=LOWER($B158),1,0))),"")</f>
        <v/>
      </c>
      <c r="L158" s="4" t="str">
        <f>IF(LEN(PhieuBauCu!$C$3) &gt;0, IF(OR(LEN($B158)=0,LEN(L$1)=0),"",IF(OR($B158=0,$AN158&gt;PhieuBauCu!$C$20),0,IF(SUBSTITUTE(LOWER($B158),L$1,",")=LOWER($B158),1,0))),"")</f>
        <v/>
      </c>
      <c r="M158" s="4" t="str">
        <f>IF(LEN(PhieuBauCu!$C$3) &gt;0,  IF(OR(LEN($B158)=0,LEN(M$1)=0),"",IF(OR($B158=0,$AN158&gt;PhieuBauCu!$C$20),0,IF(SUBSTITUTE(LOWER($B158),M$1,",")=LOWER($B158),1,0))),"")</f>
        <v/>
      </c>
      <c r="N158" s="4" t="str">
        <f>IF(LEN(PhieuBauCu!$C$3) &gt;0,  IF(OR(LEN($B158)=0,LEN(N$1)=0),"",IF(OR($B158=0,$AN158&gt;PhieuBauCu!$C$20),0,IF(SUBSTITUTE(LOWER($B158),N$1,",")=LOWER($B158),1,0))),"")</f>
        <v/>
      </c>
      <c r="O158" s="4" t="str">
        <f>IF(LEN(PhieuBauCu!$C$3) &gt;0,  IF(OR(LEN($B158)=0,LEN(O$1)=0),"",IF(OR($B158=0,$AN158&gt;PhieuBauCu!$C$20),0,IF(SUBSTITUTE(LOWER($B158),O$1,",")=LOWER($B158),1,0))),"")</f>
        <v/>
      </c>
      <c r="P158" s="4" t="str">
        <f>IF(LEN(PhieuBauCu!$C$3) &gt;0,  IF(OR(LEN($B158)=0,LEN(P$1)=0),"",IF(OR($B158=0,$AN158&gt;PhieuBauCu!$C$20),0,IF(SUBSTITUTE(LOWER($B158),P$1,",")=LOWER($B158),1,0))),"")</f>
        <v/>
      </c>
      <c r="Q158" s="4" t="str">
        <f>IF(LEN(PhieuBauCu!$C$3) &gt;0,  IF(OR(LEN($B158)=0,LEN(Q$1)=0),"",IF(OR($B158=0,$AN158&gt;PhieuBauCu!$C$20),0,IF(SUBSTITUTE(LOWER($B158),Q$1,",")=LOWER($B158),1,0))),"")</f>
        <v/>
      </c>
      <c r="R158" s="4" t="str">
        <f>IF(LEN(PhieuBauCu!$C$3) &gt;0,  IF(OR(LEN($B158)=0,LEN(R$1)=0),"",IF(OR($B158=0,$AN158&gt;PhieuBauCu!$C$20),0,IF(SUBSTITUTE(LOWER($B158),R$1,",")=LOWER($B158),1,0))),"")</f>
        <v/>
      </c>
      <c r="S158" s="4" t="str">
        <f>IF(LEN(PhieuBauCu!$C$3) &gt;0,  IF(OR(LEN($B158)=0,LEN(S$1)=0),"",IF(OR($B158=0,$AN158&gt;PhieuBauCu!$C$20),0,IF(SUBSTITUTE(LOWER($B158),S$1,",")=LOWER($B158),1,0))),"")</f>
        <v/>
      </c>
      <c r="T158" s="4" t="str">
        <f>IF(LEN(PhieuBauCu!$C$3) &gt;0,  IF(OR(LEN($B158)=0,LEN(T$1)=0),"",IF(OR($B158=0,$AN158&gt;PhieuBauCu!$C$20),0,IF(SUBSTITUTE(LOWER($B158),T$1,",")=LOWER($B158),1,0))),"")</f>
        <v/>
      </c>
      <c r="U158" s="10">
        <f t="shared" si="47"/>
        <v>0</v>
      </c>
      <c r="V158" s="29">
        <f>IF(B158=0,0,IF(AND(LEN(B158&gt;0),U158&gt;=1, U158&lt;=PhieuBauCu!$C$20),1,0))</f>
        <v>0</v>
      </c>
      <c r="W158" s="29">
        <f t="shared" si="48"/>
        <v>1</v>
      </c>
      <c r="X158" s="29">
        <f t="shared" si="49"/>
        <v>1</v>
      </c>
      <c r="Y158" s="29">
        <f t="shared" si="50"/>
        <v>1</v>
      </c>
      <c r="Z158" s="29">
        <f t="shared" si="51"/>
        <v>1</v>
      </c>
      <c r="AA158" s="29">
        <f t="shared" si="52"/>
        <v>1</v>
      </c>
      <c r="AB158" s="29">
        <f t="shared" si="53"/>
        <v>1</v>
      </c>
      <c r="AC158" s="29">
        <f t="shared" si="54"/>
        <v>1</v>
      </c>
      <c r="AD158" s="29">
        <f t="shared" si="55"/>
        <v>1</v>
      </c>
      <c r="AE158" s="29">
        <f t="shared" si="56"/>
        <v>1</v>
      </c>
      <c r="AF158" s="29">
        <f t="shared" si="57"/>
        <v>1</v>
      </c>
      <c r="AG158" s="29">
        <f t="shared" si="58"/>
        <v>1</v>
      </c>
      <c r="AH158" s="29">
        <f t="shared" si="59"/>
        <v>0</v>
      </c>
      <c r="AI158" s="29">
        <f t="shared" si="60"/>
        <v>0</v>
      </c>
      <c r="AJ158" s="29">
        <f t="shared" si="61"/>
        <v>0</v>
      </c>
      <c r="AK158" s="29">
        <f t="shared" si="62"/>
        <v>0</v>
      </c>
      <c r="AL158" s="29">
        <f t="shared" si="63"/>
        <v>0</v>
      </c>
      <c r="AM158" s="29">
        <f t="shared" si="64"/>
        <v>0</v>
      </c>
      <c r="AN158" s="29">
        <f t="shared" si="65"/>
        <v>11</v>
      </c>
      <c r="AO158" s="29">
        <f t="shared" si="66"/>
        <v>0</v>
      </c>
    </row>
    <row r="159" spans="1:41" ht="28.5" customHeight="1" x14ac:dyDescent="0.25">
      <c r="A159" s="31">
        <v>155</v>
      </c>
      <c r="B159" s="36"/>
      <c r="C159" s="30" t="str">
        <f t="shared" si="46"/>
        <v/>
      </c>
      <c r="D159" s="4" t="str">
        <f>IF(LEN(PhieuBauCu!$C$3) &gt;0, IF(OR(LEN($B159)=0,LEN(D$1)=0),"",IF(OR($B159=0,$AN159&gt;PhieuBauCu!$C$20),0,IF(SUBSTITUTE(LOWER($B159),D$1,",")=LOWER($B159),1,0))),"")</f>
        <v/>
      </c>
      <c r="E159" s="4" t="str">
        <f>IF(LEN(PhieuBauCu!$C$3) &gt;0, IF(OR(LEN($B159)=0,LEN(E$1)=0),"",IF(OR($B159=0,$AN159&gt;PhieuBauCu!$C$20),0,IF(SUBSTITUTE(LOWER($B159),E$1,",")=LOWER($B159),1,0))),"")</f>
        <v/>
      </c>
      <c r="F159" s="4" t="str">
        <f>IF(LEN(PhieuBauCu!$C$3) &gt;0,  IF(OR(LEN($B159)=0,LEN(F$1)=0),"",IF(OR($B159=0,$AN159&gt;PhieuBauCu!$C$20),0,IF(SUBSTITUTE(LOWER($B159),F$1,",")=LOWER($B159),1,0))),"")</f>
        <v/>
      </c>
      <c r="G159" s="4" t="str">
        <f>IF(LEN(PhieuBauCu!$C$3) &gt;0,  IF(OR(LEN($B159)=0,LEN(G$1)=0),"",IF(OR($B159=0,$AN159&gt;PhieuBauCu!$C$20),0,IF(SUBSTITUTE(LOWER($B159),G$1,",")=LOWER($B159),1,0))),"")</f>
        <v/>
      </c>
      <c r="H159" s="4" t="str">
        <f>IF(LEN(PhieuBauCu!$C$3) &gt;0,  IF(OR(LEN($B159)=0,LEN(H$1)=0),"",IF(OR($B159=0,$AN159&gt;PhieuBauCu!$C$20),0,IF(SUBSTITUTE(LOWER($B159),H$1,",")=LOWER($B159),1,0))),"")</f>
        <v/>
      </c>
      <c r="I159" s="4" t="str">
        <f>IF(LEN(PhieuBauCu!$C$3) &gt;0,  IF(OR(LEN($B159)=0,LEN(I$1)=0),"",IF(OR($B159=0,$AN159&gt;PhieuBauCu!$C$20),0,IF(SUBSTITUTE(LOWER($B159),I$1,",")=LOWER($B159),1,0))),"")</f>
        <v/>
      </c>
      <c r="J159" s="4" t="str">
        <f>IF(LEN(PhieuBauCu!$C$3) &gt;0, IF(OR(LEN($B159)=0,LEN(J$1)=0),"",IF(OR($B159=0,$AN159&gt;PhieuBauCu!$C$20),0,IF(SUBSTITUTE(LOWER($B159),J$1,",")=LOWER($B159),1,0))),"")</f>
        <v/>
      </c>
      <c r="K159" s="4" t="str">
        <f>IF(LEN(PhieuBauCu!$C$3) &gt;0, IF(OR(LEN($B159)=0,LEN(K$1)=0),"",IF(OR($B159=0,$AN159&gt;PhieuBauCu!$C$20),0,IF(SUBSTITUTE(LOWER($B159),K$1,",")=LOWER($B159),1,0))),"")</f>
        <v/>
      </c>
      <c r="L159" s="4" t="str">
        <f>IF(LEN(PhieuBauCu!$C$3) &gt;0, IF(OR(LEN($B159)=0,LEN(L$1)=0),"",IF(OR($B159=0,$AN159&gt;PhieuBauCu!$C$20),0,IF(SUBSTITUTE(LOWER($B159),L$1,",")=LOWER($B159),1,0))),"")</f>
        <v/>
      </c>
      <c r="M159" s="4" t="str">
        <f>IF(LEN(PhieuBauCu!$C$3) &gt;0,  IF(OR(LEN($B159)=0,LEN(M$1)=0),"",IF(OR($B159=0,$AN159&gt;PhieuBauCu!$C$20),0,IF(SUBSTITUTE(LOWER($B159),M$1,",")=LOWER($B159),1,0))),"")</f>
        <v/>
      </c>
      <c r="N159" s="4" t="str">
        <f>IF(LEN(PhieuBauCu!$C$3) &gt;0,  IF(OR(LEN($B159)=0,LEN(N$1)=0),"",IF(OR($B159=0,$AN159&gt;PhieuBauCu!$C$20),0,IF(SUBSTITUTE(LOWER($B159),N$1,",")=LOWER($B159),1,0))),"")</f>
        <v/>
      </c>
      <c r="O159" s="4" t="str">
        <f>IF(LEN(PhieuBauCu!$C$3) &gt;0,  IF(OR(LEN($B159)=0,LEN(O$1)=0),"",IF(OR($B159=0,$AN159&gt;PhieuBauCu!$C$20),0,IF(SUBSTITUTE(LOWER($B159),O$1,",")=LOWER($B159),1,0))),"")</f>
        <v/>
      </c>
      <c r="P159" s="4" t="str">
        <f>IF(LEN(PhieuBauCu!$C$3) &gt;0,  IF(OR(LEN($B159)=0,LEN(P$1)=0),"",IF(OR($B159=0,$AN159&gt;PhieuBauCu!$C$20),0,IF(SUBSTITUTE(LOWER($B159),P$1,",")=LOWER($B159),1,0))),"")</f>
        <v/>
      </c>
      <c r="Q159" s="4" t="str">
        <f>IF(LEN(PhieuBauCu!$C$3) &gt;0,  IF(OR(LEN($B159)=0,LEN(Q$1)=0),"",IF(OR($B159=0,$AN159&gt;PhieuBauCu!$C$20),0,IF(SUBSTITUTE(LOWER($B159),Q$1,",")=LOWER($B159),1,0))),"")</f>
        <v/>
      </c>
      <c r="R159" s="4" t="str">
        <f>IF(LEN(PhieuBauCu!$C$3) &gt;0,  IF(OR(LEN($B159)=0,LEN(R$1)=0),"",IF(OR($B159=0,$AN159&gt;PhieuBauCu!$C$20),0,IF(SUBSTITUTE(LOWER($B159),R$1,",")=LOWER($B159),1,0))),"")</f>
        <v/>
      </c>
      <c r="S159" s="4" t="str">
        <f>IF(LEN(PhieuBauCu!$C$3) &gt;0,  IF(OR(LEN($B159)=0,LEN(S$1)=0),"",IF(OR($B159=0,$AN159&gt;PhieuBauCu!$C$20),0,IF(SUBSTITUTE(LOWER($B159),S$1,",")=LOWER($B159),1,0))),"")</f>
        <v/>
      </c>
      <c r="T159" s="4" t="str">
        <f>IF(LEN(PhieuBauCu!$C$3) &gt;0,  IF(OR(LEN($B159)=0,LEN(T$1)=0),"",IF(OR($B159=0,$AN159&gt;PhieuBauCu!$C$20),0,IF(SUBSTITUTE(LOWER($B159),T$1,",")=LOWER($B159),1,0))),"")</f>
        <v/>
      </c>
      <c r="U159" s="10">
        <f t="shared" si="47"/>
        <v>0</v>
      </c>
      <c r="V159" s="29">
        <f>IF(B159=0,0,IF(AND(LEN(B159&gt;0),U159&gt;=1, U159&lt;=PhieuBauCu!$C$20),1,0))</f>
        <v>0</v>
      </c>
      <c r="W159" s="29">
        <f t="shared" si="48"/>
        <v>1</v>
      </c>
      <c r="X159" s="29">
        <f t="shared" si="49"/>
        <v>1</v>
      </c>
      <c r="Y159" s="29">
        <f t="shared" si="50"/>
        <v>1</v>
      </c>
      <c r="Z159" s="29">
        <f t="shared" si="51"/>
        <v>1</v>
      </c>
      <c r="AA159" s="29">
        <f t="shared" si="52"/>
        <v>1</v>
      </c>
      <c r="AB159" s="29">
        <f t="shared" si="53"/>
        <v>1</v>
      </c>
      <c r="AC159" s="29">
        <f t="shared" si="54"/>
        <v>1</v>
      </c>
      <c r="AD159" s="29">
        <f t="shared" si="55"/>
        <v>1</v>
      </c>
      <c r="AE159" s="29">
        <f t="shared" si="56"/>
        <v>1</v>
      </c>
      <c r="AF159" s="29">
        <f t="shared" si="57"/>
        <v>1</v>
      </c>
      <c r="AG159" s="29">
        <f t="shared" si="58"/>
        <v>1</v>
      </c>
      <c r="AH159" s="29">
        <f t="shared" si="59"/>
        <v>0</v>
      </c>
      <c r="AI159" s="29">
        <f t="shared" si="60"/>
        <v>0</v>
      </c>
      <c r="AJ159" s="29">
        <f t="shared" si="61"/>
        <v>0</v>
      </c>
      <c r="AK159" s="29">
        <f t="shared" si="62"/>
        <v>0</v>
      </c>
      <c r="AL159" s="29">
        <f t="shared" si="63"/>
        <v>0</v>
      </c>
      <c r="AM159" s="29">
        <f t="shared" si="64"/>
        <v>0</v>
      </c>
      <c r="AN159" s="29">
        <f t="shared" si="65"/>
        <v>11</v>
      </c>
      <c r="AO159" s="29">
        <f t="shared" si="66"/>
        <v>0</v>
      </c>
    </row>
    <row r="160" spans="1:41" ht="28.5" customHeight="1" x14ac:dyDescent="0.25">
      <c r="A160" s="31">
        <v>156</v>
      </c>
      <c r="B160" s="36"/>
      <c r="C160" s="30" t="str">
        <f t="shared" si="46"/>
        <v/>
      </c>
      <c r="D160" s="4" t="str">
        <f>IF(LEN(PhieuBauCu!$C$3) &gt;0, IF(OR(LEN($B160)=0,LEN(D$1)=0),"",IF(OR($B160=0,$AN160&gt;PhieuBauCu!$C$20),0,IF(SUBSTITUTE(LOWER($B160),D$1,",")=LOWER($B160),1,0))),"")</f>
        <v/>
      </c>
      <c r="E160" s="4" t="str">
        <f>IF(LEN(PhieuBauCu!$C$3) &gt;0, IF(OR(LEN($B160)=0,LEN(E$1)=0),"",IF(OR($B160=0,$AN160&gt;PhieuBauCu!$C$20),0,IF(SUBSTITUTE(LOWER($B160),E$1,",")=LOWER($B160),1,0))),"")</f>
        <v/>
      </c>
      <c r="F160" s="4" t="str">
        <f>IF(LEN(PhieuBauCu!$C$3) &gt;0,  IF(OR(LEN($B160)=0,LEN(F$1)=0),"",IF(OR($B160=0,$AN160&gt;PhieuBauCu!$C$20),0,IF(SUBSTITUTE(LOWER($B160),F$1,",")=LOWER($B160),1,0))),"")</f>
        <v/>
      </c>
      <c r="G160" s="4" t="str">
        <f>IF(LEN(PhieuBauCu!$C$3) &gt;0,  IF(OR(LEN($B160)=0,LEN(G$1)=0),"",IF(OR($B160=0,$AN160&gt;PhieuBauCu!$C$20),0,IF(SUBSTITUTE(LOWER($B160),G$1,",")=LOWER($B160),1,0))),"")</f>
        <v/>
      </c>
      <c r="H160" s="4" t="str">
        <f>IF(LEN(PhieuBauCu!$C$3) &gt;0,  IF(OR(LEN($B160)=0,LEN(H$1)=0),"",IF(OR($B160=0,$AN160&gt;PhieuBauCu!$C$20),0,IF(SUBSTITUTE(LOWER($B160),H$1,",")=LOWER($B160),1,0))),"")</f>
        <v/>
      </c>
      <c r="I160" s="4" t="str">
        <f>IF(LEN(PhieuBauCu!$C$3) &gt;0,  IF(OR(LEN($B160)=0,LEN(I$1)=0),"",IF(OR($B160=0,$AN160&gt;PhieuBauCu!$C$20),0,IF(SUBSTITUTE(LOWER($B160),I$1,",")=LOWER($B160),1,0))),"")</f>
        <v/>
      </c>
      <c r="J160" s="4" t="str">
        <f>IF(LEN(PhieuBauCu!$C$3) &gt;0, IF(OR(LEN($B160)=0,LEN(J$1)=0),"",IF(OR($B160=0,$AN160&gt;PhieuBauCu!$C$20),0,IF(SUBSTITUTE(LOWER($B160),J$1,",")=LOWER($B160),1,0))),"")</f>
        <v/>
      </c>
      <c r="K160" s="4" t="str">
        <f>IF(LEN(PhieuBauCu!$C$3) &gt;0, IF(OR(LEN($B160)=0,LEN(K$1)=0),"",IF(OR($B160=0,$AN160&gt;PhieuBauCu!$C$20),0,IF(SUBSTITUTE(LOWER($B160),K$1,",")=LOWER($B160),1,0))),"")</f>
        <v/>
      </c>
      <c r="L160" s="4" t="str">
        <f>IF(LEN(PhieuBauCu!$C$3) &gt;0, IF(OR(LEN($B160)=0,LEN(L$1)=0),"",IF(OR($B160=0,$AN160&gt;PhieuBauCu!$C$20),0,IF(SUBSTITUTE(LOWER($B160),L$1,",")=LOWER($B160),1,0))),"")</f>
        <v/>
      </c>
      <c r="M160" s="4" t="str">
        <f>IF(LEN(PhieuBauCu!$C$3) &gt;0,  IF(OR(LEN($B160)=0,LEN(M$1)=0),"",IF(OR($B160=0,$AN160&gt;PhieuBauCu!$C$20),0,IF(SUBSTITUTE(LOWER($B160),M$1,",")=LOWER($B160),1,0))),"")</f>
        <v/>
      </c>
      <c r="N160" s="4" t="str">
        <f>IF(LEN(PhieuBauCu!$C$3) &gt;0,  IF(OR(LEN($B160)=0,LEN(N$1)=0),"",IF(OR($B160=0,$AN160&gt;PhieuBauCu!$C$20),0,IF(SUBSTITUTE(LOWER($B160),N$1,",")=LOWER($B160),1,0))),"")</f>
        <v/>
      </c>
      <c r="O160" s="4" t="str">
        <f>IF(LEN(PhieuBauCu!$C$3) &gt;0,  IF(OR(LEN($B160)=0,LEN(O$1)=0),"",IF(OR($B160=0,$AN160&gt;PhieuBauCu!$C$20),0,IF(SUBSTITUTE(LOWER($B160),O$1,",")=LOWER($B160),1,0))),"")</f>
        <v/>
      </c>
      <c r="P160" s="4" t="str">
        <f>IF(LEN(PhieuBauCu!$C$3) &gt;0,  IF(OR(LEN($B160)=0,LEN(P$1)=0),"",IF(OR($B160=0,$AN160&gt;PhieuBauCu!$C$20),0,IF(SUBSTITUTE(LOWER($B160),P$1,",")=LOWER($B160),1,0))),"")</f>
        <v/>
      </c>
      <c r="Q160" s="4" t="str">
        <f>IF(LEN(PhieuBauCu!$C$3) &gt;0,  IF(OR(LEN($B160)=0,LEN(Q$1)=0),"",IF(OR($B160=0,$AN160&gt;PhieuBauCu!$C$20),0,IF(SUBSTITUTE(LOWER($B160),Q$1,",")=LOWER($B160),1,0))),"")</f>
        <v/>
      </c>
      <c r="R160" s="4" t="str">
        <f>IF(LEN(PhieuBauCu!$C$3) &gt;0,  IF(OR(LEN($B160)=0,LEN(R$1)=0),"",IF(OR($B160=0,$AN160&gt;PhieuBauCu!$C$20),0,IF(SUBSTITUTE(LOWER($B160),R$1,",")=LOWER($B160),1,0))),"")</f>
        <v/>
      </c>
      <c r="S160" s="4" t="str">
        <f>IF(LEN(PhieuBauCu!$C$3) &gt;0,  IF(OR(LEN($B160)=0,LEN(S$1)=0),"",IF(OR($B160=0,$AN160&gt;PhieuBauCu!$C$20),0,IF(SUBSTITUTE(LOWER($B160),S$1,",")=LOWER($B160),1,0))),"")</f>
        <v/>
      </c>
      <c r="T160" s="4" t="str">
        <f>IF(LEN(PhieuBauCu!$C$3) &gt;0,  IF(OR(LEN($B160)=0,LEN(T$1)=0),"",IF(OR($B160=0,$AN160&gt;PhieuBauCu!$C$20),0,IF(SUBSTITUTE(LOWER($B160),T$1,",")=LOWER($B160),1,0))),"")</f>
        <v/>
      </c>
      <c r="U160" s="10">
        <f t="shared" si="47"/>
        <v>0</v>
      </c>
      <c r="V160" s="29">
        <f>IF(B160=0,0,IF(AND(LEN(B160&gt;0),U160&gt;=1, U160&lt;=PhieuBauCu!$C$20),1,0))</f>
        <v>0</v>
      </c>
      <c r="W160" s="29">
        <f t="shared" si="48"/>
        <v>1</v>
      </c>
      <c r="X160" s="29">
        <f t="shared" si="49"/>
        <v>1</v>
      </c>
      <c r="Y160" s="29">
        <f t="shared" si="50"/>
        <v>1</v>
      </c>
      <c r="Z160" s="29">
        <f t="shared" si="51"/>
        <v>1</v>
      </c>
      <c r="AA160" s="29">
        <f t="shared" si="52"/>
        <v>1</v>
      </c>
      <c r="AB160" s="29">
        <f t="shared" si="53"/>
        <v>1</v>
      </c>
      <c r="AC160" s="29">
        <f t="shared" si="54"/>
        <v>1</v>
      </c>
      <c r="AD160" s="29">
        <f t="shared" si="55"/>
        <v>1</v>
      </c>
      <c r="AE160" s="29">
        <f t="shared" si="56"/>
        <v>1</v>
      </c>
      <c r="AF160" s="29">
        <f t="shared" si="57"/>
        <v>1</v>
      </c>
      <c r="AG160" s="29">
        <f t="shared" si="58"/>
        <v>1</v>
      </c>
      <c r="AH160" s="29">
        <f t="shared" si="59"/>
        <v>0</v>
      </c>
      <c r="AI160" s="29">
        <f t="shared" si="60"/>
        <v>0</v>
      </c>
      <c r="AJ160" s="29">
        <f t="shared" si="61"/>
        <v>0</v>
      </c>
      <c r="AK160" s="29">
        <f t="shared" si="62"/>
        <v>0</v>
      </c>
      <c r="AL160" s="29">
        <f t="shared" si="63"/>
        <v>0</v>
      </c>
      <c r="AM160" s="29">
        <f t="shared" si="64"/>
        <v>0</v>
      </c>
      <c r="AN160" s="29">
        <f t="shared" si="65"/>
        <v>11</v>
      </c>
      <c r="AO160" s="29">
        <f t="shared" si="66"/>
        <v>0</v>
      </c>
    </row>
    <row r="161" spans="1:41" ht="28.5" customHeight="1" x14ac:dyDescent="0.25">
      <c r="A161" s="31">
        <v>157</v>
      </c>
      <c r="B161" s="36"/>
      <c r="C161" s="30" t="str">
        <f t="shared" si="46"/>
        <v/>
      </c>
      <c r="D161" s="4" t="str">
        <f>IF(LEN(PhieuBauCu!$C$3) &gt;0, IF(OR(LEN($B161)=0,LEN(D$1)=0),"",IF(OR($B161=0,$AN161&gt;PhieuBauCu!$C$20),0,IF(SUBSTITUTE(LOWER($B161),D$1,",")=LOWER($B161),1,0))),"")</f>
        <v/>
      </c>
      <c r="E161" s="4" t="str">
        <f>IF(LEN(PhieuBauCu!$C$3) &gt;0, IF(OR(LEN($B161)=0,LEN(E$1)=0),"",IF(OR($B161=0,$AN161&gt;PhieuBauCu!$C$20),0,IF(SUBSTITUTE(LOWER($B161),E$1,",")=LOWER($B161),1,0))),"")</f>
        <v/>
      </c>
      <c r="F161" s="4" t="str">
        <f>IF(LEN(PhieuBauCu!$C$3) &gt;0,  IF(OR(LEN($B161)=0,LEN(F$1)=0),"",IF(OR($B161=0,$AN161&gt;PhieuBauCu!$C$20),0,IF(SUBSTITUTE(LOWER($B161),F$1,",")=LOWER($B161),1,0))),"")</f>
        <v/>
      </c>
      <c r="G161" s="4" t="str">
        <f>IF(LEN(PhieuBauCu!$C$3) &gt;0,  IF(OR(LEN($B161)=0,LEN(G$1)=0),"",IF(OR($B161=0,$AN161&gt;PhieuBauCu!$C$20),0,IF(SUBSTITUTE(LOWER($B161),G$1,",")=LOWER($B161),1,0))),"")</f>
        <v/>
      </c>
      <c r="H161" s="4" t="str">
        <f>IF(LEN(PhieuBauCu!$C$3) &gt;0,  IF(OR(LEN($B161)=0,LEN(H$1)=0),"",IF(OR($B161=0,$AN161&gt;PhieuBauCu!$C$20),0,IF(SUBSTITUTE(LOWER($B161),H$1,",")=LOWER($B161),1,0))),"")</f>
        <v/>
      </c>
      <c r="I161" s="4" t="str">
        <f>IF(LEN(PhieuBauCu!$C$3) &gt;0,  IF(OR(LEN($B161)=0,LEN(I$1)=0),"",IF(OR($B161=0,$AN161&gt;PhieuBauCu!$C$20),0,IF(SUBSTITUTE(LOWER($B161),I$1,",")=LOWER($B161),1,0))),"")</f>
        <v/>
      </c>
      <c r="J161" s="4" t="str">
        <f>IF(LEN(PhieuBauCu!$C$3) &gt;0, IF(OR(LEN($B161)=0,LEN(J$1)=0),"",IF(OR($B161=0,$AN161&gt;PhieuBauCu!$C$20),0,IF(SUBSTITUTE(LOWER($B161),J$1,",")=LOWER($B161),1,0))),"")</f>
        <v/>
      </c>
      <c r="K161" s="4" t="str">
        <f>IF(LEN(PhieuBauCu!$C$3) &gt;0, IF(OR(LEN($B161)=0,LEN(K$1)=0),"",IF(OR($B161=0,$AN161&gt;PhieuBauCu!$C$20),0,IF(SUBSTITUTE(LOWER($B161),K$1,",")=LOWER($B161),1,0))),"")</f>
        <v/>
      </c>
      <c r="L161" s="4" t="str">
        <f>IF(LEN(PhieuBauCu!$C$3) &gt;0, IF(OR(LEN($B161)=0,LEN(L$1)=0),"",IF(OR($B161=0,$AN161&gt;PhieuBauCu!$C$20),0,IF(SUBSTITUTE(LOWER($B161),L$1,",")=LOWER($B161),1,0))),"")</f>
        <v/>
      </c>
      <c r="M161" s="4" t="str">
        <f>IF(LEN(PhieuBauCu!$C$3) &gt;0,  IF(OR(LEN($B161)=0,LEN(M$1)=0),"",IF(OR($B161=0,$AN161&gt;PhieuBauCu!$C$20),0,IF(SUBSTITUTE(LOWER($B161),M$1,",")=LOWER($B161),1,0))),"")</f>
        <v/>
      </c>
      <c r="N161" s="4" t="str">
        <f>IF(LEN(PhieuBauCu!$C$3) &gt;0,  IF(OR(LEN($B161)=0,LEN(N$1)=0),"",IF(OR($B161=0,$AN161&gt;PhieuBauCu!$C$20),0,IF(SUBSTITUTE(LOWER($B161),N$1,",")=LOWER($B161),1,0))),"")</f>
        <v/>
      </c>
      <c r="O161" s="4" t="str">
        <f>IF(LEN(PhieuBauCu!$C$3) &gt;0,  IF(OR(LEN($B161)=0,LEN(O$1)=0),"",IF(OR($B161=0,$AN161&gt;PhieuBauCu!$C$20),0,IF(SUBSTITUTE(LOWER($B161),O$1,",")=LOWER($B161),1,0))),"")</f>
        <v/>
      </c>
      <c r="P161" s="4" t="str">
        <f>IF(LEN(PhieuBauCu!$C$3) &gt;0,  IF(OR(LEN($B161)=0,LEN(P$1)=0),"",IF(OR($B161=0,$AN161&gt;PhieuBauCu!$C$20),0,IF(SUBSTITUTE(LOWER($B161),P$1,",")=LOWER($B161),1,0))),"")</f>
        <v/>
      </c>
      <c r="Q161" s="4" t="str">
        <f>IF(LEN(PhieuBauCu!$C$3) &gt;0,  IF(OR(LEN($B161)=0,LEN(Q$1)=0),"",IF(OR($B161=0,$AN161&gt;PhieuBauCu!$C$20),0,IF(SUBSTITUTE(LOWER($B161),Q$1,",")=LOWER($B161),1,0))),"")</f>
        <v/>
      </c>
      <c r="R161" s="4" t="str">
        <f>IF(LEN(PhieuBauCu!$C$3) &gt;0,  IF(OR(LEN($B161)=0,LEN(R$1)=0),"",IF(OR($B161=0,$AN161&gt;PhieuBauCu!$C$20),0,IF(SUBSTITUTE(LOWER($B161),R$1,",")=LOWER($B161),1,0))),"")</f>
        <v/>
      </c>
      <c r="S161" s="4" t="str">
        <f>IF(LEN(PhieuBauCu!$C$3) &gt;0,  IF(OR(LEN($B161)=0,LEN(S$1)=0),"",IF(OR($B161=0,$AN161&gt;PhieuBauCu!$C$20),0,IF(SUBSTITUTE(LOWER($B161),S$1,",")=LOWER($B161),1,0))),"")</f>
        <v/>
      </c>
      <c r="T161" s="4" t="str">
        <f>IF(LEN(PhieuBauCu!$C$3) &gt;0,  IF(OR(LEN($B161)=0,LEN(T$1)=0),"",IF(OR($B161=0,$AN161&gt;PhieuBauCu!$C$20),0,IF(SUBSTITUTE(LOWER($B161),T$1,",")=LOWER($B161),1,0))),"")</f>
        <v/>
      </c>
      <c r="U161" s="10">
        <f t="shared" si="47"/>
        <v>0</v>
      </c>
      <c r="V161" s="29">
        <f>IF(B161=0,0,IF(AND(LEN(B161&gt;0),U161&gt;=1, U161&lt;=PhieuBauCu!$C$20),1,0))</f>
        <v>0</v>
      </c>
      <c r="W161" s="29">
        <f t="shared" si="48"/>
        <v>1</v>
      </c>
      <c r="X161" s="29">
        <f t="shared" si="49"/>
        <v>1</v>
      </c>
      <c r="Y161" s="29">
        <f t="shared" si="50"/>
        <v>1</v>
      </c>
      <c r="Z161" s="29">
        <f t="shared" si="51"/>
        <v>1</v>
      </c>
      <c r="AA161" s="29">
        <f t="shared" si="52"/>
        <v>1</v>
      </c>
      <c r="AB161" s="29">
        <f t="shared" si="53"/>
        <v>1</v>
      </c>
      <c r="AC161" s="29">
        <f t="shared" si="54"/>
        <v>1</v>
      </c>
      <c r="AD161" s="29">
        <f t="shared" si="55"/>
        <v>1</v>
      </c>
      <c r="AE161" s="29">
        <f t="shared" si="56"/>
        <v>1</v>
      </c>
      <c r="AF161" s="29">
        <f t="shared" si="57"/>
        <v>1</v>
      </c>
      <c r="AG161" s="29">
        <f t="shared" si="58"/>
        <v>1</v>
      </c>
      <c r="AH161" s="29">
        <f t="shared" si="59"/>
        <v>0</v>
      </c>
      <c r="AI161" s="29">
        <f t="shared" si="60"/>
        <v>0</v>
      </c>
      <c r="AJ161" s="29">
        <f t="shared" si="61"/>
        <v>0</v>
      </c>
      <c r="AK161" s="29">
        <f t="shared" si="62"/>
        <v>0</v>
      </c>
      <c r="AL161" s="29">
        <f t="shared" si="63"/>
        <v>0</v>
      </c>
      <c r="AM161" s="29">
        <f t="shared" si="64"/>
        <v>0</v>
      </c>
      <c r="AN161" s="29">
        <f t="shared" si="65"/>
        <v>11</v>
      </c>
      <c r="AO161" s="29">
        <f t="shared" si="66"/>
        <v>0</v>
      </c>
    </row>
    <row r="162" spans="1:41" ht="28.5" customHeight="1" x14ac:dyDescent="0.25">
      <c r="A162" s="31">
        <v>158</v>
      </c>
      <c r="B162" s="36"/>
      <c r="C162" s="30" t="str">
        <f t="shared" si="46"/>
        <v/>
      </c>
      <c r="D162" s="4" t="str">
        <f>IF(LEN(PhieuBauCu!$C$3) &gt;0, IF(OR(LEN($B162)=0,LEN(D$1)=0),"",IF(OR($B162=0,$AN162&gt;PhieuBauCu!$C$20),0,IF(SUBSTITUTE(LOWER($B162),D$1,",")=LOWER($B162),1,0))),"")</f>
        <v/>
      </c>
      <c r="E162" s="4" t="str">
        <f>IF(LEN(PhieuBauCu!$C$3) &gt;0, IF(OR(LEN($B162)=0,LEN(E$1)=0),"",IF(OR($B162=0,$AN162&gt;PhieuBauCu!$C$20),0,IF(SUBSTITUTE(LOWER($B162),E$1,",")=LOWER($B162),1,0))),"")</f>
        <v/>
      </c>
      <c r="F162" s="4" t="str">
        <f>IF(LEN(PhieuBauCu!$C$3) &gt;0,  IF(OR(LEN($B162)=0,LEN(F$1)=0),"",IF(OR($B162=0,$AN162&gt;PhieuBauCu!$C$20),0,IF(SUBSTITUTE(LOWER($B162),F$1,",")=LOWER($B162),1,0))),"")</f>
        <v/>
      </c>
      <c r="G162" s="4" t="str">
        <f>IF(LEN(PhieuBauCu!$C$3) &gt;0,  IF(OR(LEN($B162)=0,LEN(G$1)=0),"",IF(OR($B162=0,$AN162&gt;PhieuBauCu!$C$20),0,IF(SUBSTITUTE(LOWER($B162),G$1,",")=LOWER($B162),1,0))),"")</f>
        <v/>
      </c>
      <c r="H162" s="4" t="str">
        <f>IF(LEN(PhieuBauCu!$C$3) &gt;0,  IF(OR(LEN($B162)=0,LEN(H$1)=0),"",IF(OR($B162=0,$AN162&gt;PhieuBauCu!$C$20),0,IF(SUBSTITUTE(LOWER($B162),H$1,",")=LOWER($B162),1,0))),"")</f>
        <v/>
      </c>
      <c r="I162" s="4" t="str">
        <f>IF(LEN(PhieuBauCu!$C$3) &gt;0,  IF(OR(LEN($B162)=0,LEN(I$1)=0),"",IF(OR($B162=0,$AN162&gt;PhieuBauCu!$C$20),0,IF(SUBSTITUTE(LOWER($B162),I$1,",")=LOWER($B162),1,0))),"")</f>
        <v/>
      </c>
      <c r="J162" s="4" t="str">
        <f>IF(LEN(PhieuBauCu!$C$3) &gt;0, IF(OR(LEN($B162)=0,LEN(J$1)=0),"",IF(OR($B162=0,$AN162&gt;PhieuBauCu!$C$20),0,IF(SUBSTITUTE(LOWER($B162),J$1,",")=LOWER($B162),1,0))),"")</f>
        <v/>
      </c>
      <c r="K162" s="4" t="str">
        <f>IF(LEN(PhieuBauCu!$C$3) &gt;0, IF(OR(LEN($B162)=0,LEN(K$1)=0),"",IF(OR($B162=0,$AN162&gt;PhieuBauCu!$C$20),0,IF(SUBSTITUTE(LOWER($B162),K$1,",")=LOWER($B162),1,0))),"")</f>
        <v/>
      </c>
      <c r="L162" s="4" t="str">
        <f>IF(LEN(PhieuBauCu!$C$3) &gt;0, IF(OR(LEN($B162)=0,LEN(L$1)=0),"",IF(OR($B162=0,$AN162&gt;PhieuBauCu!$C$20),0,IF(SUBSTITUTE(LOWER($B162),L$1,",")=LOWER($B162),1,0))),"")</f>
        <v/>
      </c>
      <c r="M162" s="4" t="str">
        <f>IF(LEN(PhieuBauCu!$C$3) &gt;0,  IF(OR(LEN($B162)=0,LEN(M$1)=0),"",IF(OR($B162=0,$AN162&gt;PhieuBauCu!$C$20),0,IF(SUBSTITUTE(LOWER($B162),M$1,",")=LOWER($B162),1,0))),"")</f>
        <v/>
      </c>
      <c r="N162" s="4" t="str">
        <f>IF(LEN(PhieuBauCu!$C$3) &gt;0,  IF(OR(LEN($B162)=0,LEN(N$1)=0),"",IF(OR($B162=0,$AN162&gt;PhieuBauCu!$C$20),0,IF(SUBSTITUTE(LOWER($B162),N$1,",")=LOWER($B162),1,0))),"")</f>
        <v/>
      </c>
      <c r="O162" s="4" t="str">
        <f>IF(LEN(PhieuBauCu!$C$3) &gt;0,  IF(OR(LEN($B162)=0,LEN(O$1)=0),"",IF(OR($B162=0,$AN162&gt;PhieuBauCu!$C$20),0,IF(SUBSTITUTE(LOWER($B162),O$1,",")=LOWER($B162),1,0))),"")</f>
        <v/>
      </c>
      <c r="P162" s="4" t="str">
        <f>IF(LEN(PhieuBauCu!$C$3) &gt;0,  IF(OR(LEN($B162)=0,LEN(P$1)=0),"",IF(OR($B162=0,$AN162&gt;PhieuBauCu!$C$20),0,IF(SUBSTITUTE(LOWER($B162),P$1,",")=LOWER($B162),1,0))),"")</f>
        <v/>
      </c>
      <c r="Q162" s="4" t="str">
        <f>IF(LEN(PhieuBauCu!$C$3) &gt;0,  IF(OR(LEN($B162)=0,LEN(Q$1)=0),"",IF(OR($B162=0,$AN162&gt;PhieuBauCu!$C$20),0,IF(SUBSTITUTE(LOWER($B162),Q$1,",")=LOWER($B162),1,0))),"")</f>
        <v/>
      </c>
      <c r="R162" s="4" t="str">
        <f>IF(LEN(PhieuBauCu!$C$3) &gt;0,  IF(OR(LEN($B162)=0,LEN(R$1)=0),"",IF(OR($B162=0,$AN162&gt;PhieuBauCu!$C$20),0,IF(SUBSTITUTE(LOWER($B162),R$1,",")=LOWER($B162),1,0))),"")</f>
        <v/>
      </c>
      <c r="S162" s="4" t="str">
        <f>IF(LEN(PhieuBauCu!$C$3) &gt;0,  IF(OR(LEN($B162)=0,LEN(S$1)=0),"",IF(OR($B162=0,$AN162&gt;PhieuBauCu!$C$20),0,IF(SUBSTITUTE(LOWER($B162),S$1,",")=LOWER($B162),1,0))),"")</f>
        <v/>
      </c>
      <c r="T162" s="4" t="str">
        <f>IF(LEN(PhieuBauCu!$C$3) &gt;0,  IF(OR(LEN($B162)=0,LEN(T$1)=0),"",IF(OR($B162=0,$AN162&gt;PhieuBauCu!$C$20),0,IF(SUBSTITUTE(LOWER($B162),T$1,",")=LOWER($B162),1,0))),"")</f>
        <v/>
      </c>
      <c r="U162" s="10">
        <f t="shared" si="47"/>
        <v>0</v>
      </c>
      <c r="V162" s="29">
        <f>IF(B162=0,0,IF(AND(LEN(B162&gt;0),U162&gt;=1, U162&lt;=PhieuBauCu!$C$20),1,0))</f>
        <v>0</v>
      </c>
      <c r="W162" s="29">
        <f t="shared" si="48"/>
        <v>1</v>
      </c>
      <c r="X162" s="29">
        <f t="shared" si="49"/>
        <v>1</v>
      </c>
      <c r="Y162" s="29">
        <f t="shared" si="50"/>
        <v>1</v>
      </c>
      <c r="Z162" s="29">
        <f t="shared" si="51"/>
        <v>1</v>
      </c>
      <c r="AA162" s="29">
        <f t="shared" si="52"/>
        <v>1</v>
      </c>
      <c r="AB162" s="29">
        <f t="shared" si="53"/>
        <v>1</v>
      </c>
      <c r="AC162" s="29">
        <f t="shared" si="54"/>
        <v>1</v>
      </c>
      <c r="AD162" s="29">
        <f t="shared" si="55"/>
        <v>1</v>
      </c>
      <c r="AE162" s="29">
        <f t="shared" si="56"/>
        <v>1</v>
      </c>
      <c r="AF162" s="29">
        <f t="shared" si="57"/>
        <v>1</v>
      </c>
      <c r="AG162" s="29">
        <f t="shared" si="58"/>
        <v>1</v>
      </c>
      <c r="AH162" s="29">
        <f t="shared" si="59"/>
        <v>0</v>
      </c>
      <c r="AI162" s="29">
        <f t="shared" si="60"/>
        <v>0</v>
      </c>
      <c r="AJ162" s="29">
        <f t="shared" si="61"/>
        <v>0</v>
      </c>
      <c r="AK162" s="29">
        <f t="shared" si="62"/>
        <v>0</v>
      </c>
      <c r="AL162" s="29">
        <f t="shared" si="63"/>
        <v>0</v>
      </c>
      <c r="AM162" s="29">
        <f t="shared" si="64"/>
        <v>0</v>
      </c>
      <c r="AN162" s="29">
        <f t="shared" si="65"/>
        <v>11</v>
      </c>
      <c r="AO162" s="29">
        <f t="shared" si="66"/>
        <v>0</v>
      </c>
    </row>
    <row r="163" spans="1:41" ht="28.5" customHeight="1" x14ac:dyDescent="0.25">
      <c r="A163" s="31">
        <v>159</v>
      </c>
      <c r="B163" s="36"/>
      <c r="C163" s="30" t="str">
        <f t="shared" si="46"/>
        <v/>
      </c>
      <c r="D163" s="4" t="str">
        <f>IF(LEN(PhieuBauCu!$C$3) &gt;0, IF(OR(LEN($B163)=0,LEN(D$1)=0),"",IF(OR($B163=0,$AN163&gt;PhieuBauCu!$C$20),0,IF(SUBSTITUTE(LOWER($B163),D$1,",")=LOWER($B163),1,0))),"")</f>
        <v/>
      </c>
      <c r="E163" s="4" t="str">
        <f>IF(LEN(PhieuBauCu!$C$3) &gt;0, IF(OR(LEN($B163)=0,LEN(E$1)=0),"",IF(OR($B163=0,$AN163&gt;PhieuBauCu!$C$20),0,IF(SUBSTITUTE(LOWER($B163),E$1,",")=LOWER($B163),1,0))),"")</f>
        <v/>
      </c>
      <c r="F163" s="4" t="str">
        <f>IF(LEN(PhieuBauCu!$C$3) &gt;0,  IF(OR(LEN($B163)=0,LEN(F$1)=0),"",IF(OR($B163=0,$AN163&gt;PhieuBauCu!$C$20),0,IF(SUBSTITUTE(LOWER($B163),F$1,",")=LOWER($B163),1,0))),"")</f>
        <v/>
      </c>
      <c r="G163" s="4" t="str">
        <f>IF(LEN(PhieuBauCu!$C$3) &gt;0,  IF(OR(LEN($B163)=0,LEN(G$1)=0),"",IF(OR($B163=0,$AN163&gt;PhieuBauCu!$C$20),0,IF(SUBSTITUTE(LOWER($B163),G$1,",")=LOWER($B163),1,0))),"")</f>
        <v/>
      </c>
      <c r="H163" s="4" t="str">
        <f>IF(LEN(PhieuBauCu!$C$3) &gt;0,  IF(OR(LEN($B163)=0,LEN(H$1)=0),"",IF(OR($B163=0,$AN163&gt;PhieuBauCu!$C$20),0,IF(SUBSTITUTE(LOWER($B163),H$1,",")=LOWER($B163),1,0))),"")</f>
        <v/>
      </c>
      <c r="I163" s="4" t="str">
        <f>IF(LEN(PhieuBauCu!$C$3) &gt;0,  IF(OR(LEN($B163)=0,LEN(I$1)=0),"",IF(OR($B163=0,$AN163&gt;PhieuBauCu!$C$20),0,IF(SUBSTITUTE(LOWER($B163),I$1,",")=LOWER($B163),1,0))),"")</f>
        <v/>
      </c>
      <c r="J163" s="4" t="str">
        <f>IF(LEN(PhieuBauCu!$C$3) &gt;0, IF(OR(LEN($B163)=0,LEN(J$1)=0),"",IF(OR($B163=0,$AN163&gt;PhieuBauCu!$C$20),0,IF(SUBSTITUTE(LOWER($B163),J$1,",")=LOWER($B163),1,0))),"")</f>
        <v/>
      </c>
      <c r="K163" s="4" t="str">
        <f>IF(LEN(PhieuBauCu!$C$3) &gt;0, IF(OR(LEN($B163)=0,LEN(K$1)=0),"",IF(OR($B163=0,$AN163&gt;PhieuBauCu!$C$20),0,IF(SUBSTITUTE(LOWER($B163),K$1,",")=LOWER($B163),1,0))),"")</f>
        <v/>
      </c>
      <c r="L163" s="4" t="str">
        <f>IF(LEN(PhieuBauCu!$C$3) &gt;0, IF(OR(LEN($B163)=0,LEN(L$1)=0),"",IF(OR($B163=0,$AN163&gt;PhieuBauCu!$C$20),0,IF(SUBSTITUTE(LOWER($B163),L$1,",")=LOWER($B163),1,0))),"")</f>
        <v/>
      </c>
      <c r="M163" s="4" t="str">
        <f>IF(LEN(PhieuBauCu!$C$3) &gt;0,  IF(OR(LEN($B163)=0,LEN(M$1)=0),"",IF(OR($B163=0,$AN163&gt;PhieuBauCu!$C$20),0,IF(SUBSTITUTE(LOWER($B163),M$1,",")=LOWER($B163),1,0))),"")</f>
        <v/>
      </c>
      <c r="N163" s="4" t="str">
        <f>IF(LEN(PhieuBauCu!$C$3) &gt;0,  IF(OR(LEN($B163)=0,LEN(N$1)=0),"",IF(OR($B163=0,$AN163&gt;PhieuBauCu!$C$20),0,IF(SUBSTITUTE(LOWER($B163),N$1,",")=LOWER($B163),1,0))),"")</f>
        <v/>
      </c>
      <c r="O163" s="4" t="str">
        <f>IF(LEN(PhieuBauCu!$C$3) &gt;0,  IF(OR(LEN($B163)=0,LEN(O$1)=0),"",IF(OR($B163=0,$AN163&gt;PhieuBauCu!$C$20),0,IF(SUBSTITUTE(LOWER($B163),O$1,",")=LOWER($B163),1,0))),"")</f>
        <v/>
      </c>
      <c r="P163" s="4" t="str">
        <f>IF(LEN(PhieuBauCu!$C$3) &gt;0,  IF(OR(LEN($B163)=0,LEN(P$1)=0),"",IF(OR($B163=0,$AN163&gt;PhieuBauCu!$C$20),0,IF(SUBSTITUTE(LOWER($B163),P$1,",")=LOWER($B163),1,0))),"")</f>
        <v/>
      </c>
      <c r="Q163" s="4" t="str">
        <f>IF(LEN(PhieuBauCu!$C$3) &gt;0,  IF(OR(LEN($B163)=0,LEN(Q$1)=0),"",IF(OR($B163=0,$AN163&gt;PhieuBauCu!$C$20),0,IF(SUBSTITUTE(LOWER($B163),Q$1,",")=LOWER($B163),1,0))),"")</f>
        <v/>
      </c>
      <c r="R163" s="4" t="str">
        <f>IF(LEN(PhieuBauCu!$C$3) &gt;0,  IF(OR(LEN($B163)=0,LEN(R$1)=0),"",IF(OR($B163=0,$AN163&gt;PhieuBauCu!$C$20),0,IF(SUBSTITUTE(LOWER($B163),R$1,",")=LOWER($B163),1,0))),"")</f>
        <v/>
      </c>
      <c r="S163" s="4" t="str">
        <f>IF(LEN(PhieuBauCu!$C$3) &gt;0,  IF(OR(LEN($B163)=0,LEN(S$1)=0),"",IF(OR($B163=0,$AN163&gt;PhieuBauCu!$C$20),0,IF(SUBSTITUTE(LOWER($B163),S$1,",")=LOWER($B163),1,0))),"")</f>
        <v/>
      </c>
      <c r="T163" s="4" t="str">
        <f>IF(LEN(PhieuBauCu!$C$3) &gt;0,  IF(OR(LEN($B163)=0,LEN(T$1)=0),"",IF(OR($B163=0,$AN163&gt;PhieuBauCu!$C$20),0,IF(SUBSTITUTE(LOWER($B163),T$1,",")=LOWER($B163),1,0))),"")</f>
        <v/>
      </c>
      <c r="U163" s="10">
        <f t="shared" si="47"/>
        <v>0</v>
      </c>
      <c r="V163" s="29">
        <f>IF(B163=0,0,IF(AND(LEN(B163&gt;0),U163&gt;=1, U163&lt;=PhieuBauCu!$C$20),1,0))</f>
        <v>0</v>
      </c>
      <c r="W163" s="29">
        <f t="shared" si="48"/>
        <v>1</v>
      </c>
      <c r="X163" s="29">
        <f t="shared" si="49"/>
        <v>1</v>
      </c>
      <c r="Y163" s="29">
        <f t="shared" si="50"/>
        <v>1</v>
      </c>
      <c r="Z163" s="29">
        <f t="shared" si="51"/>
        <v>1</v>
      </c>
      <c r="AA163" s="29">
        <f t="shared" si="52"/>
        <v>1</v>
      </c>
      <c r="AB163" s="29">
        <f t="shared" si="53"/>
        <v>1</v>
      </c>
      <c r="AC163" s="29">
        <f t="shared" si="54"/>
        <v>1</v>
      </c>
      <c r="AD163" s="29">
        <f t="shared" si="55"/>
        <v>1</v>
      </c>
      <c r="AE163" s="29">
        <f t="shared" si="56"/>
        <v>1</v>
      </c>
      <c r="AF163" s="29">
        <f t="shared" si="57"/>
        <v>1</v>
      </c>
      <c r="AG163" s="29">
        <f t="shared" si="58"/>
        <v>1</v>
      </c>
      <c r="AH163" s="29">
        <f t="shared" si="59"/>
        <v>0</v>
      </c>
      <c r="AI163" s="29">
        <f t="shared" si="60"/>
        <v>0</v>
      </c>
      <c r="AJ163" s="29">
        <f t="shared" si="61"/>
        <v>0</v>
      </c>
      <c r="AK163" s="29">
        <f t="shared" si="62"/>
        <v>0</v>
      </c>
      <c r="AL163" s="29">
        <f t="shared" si="63"/>
        <v>0</v>
      </c>
      <c r="AM163" s="29">
        <f t="shared" si="64"/>
        <v>0</v>
      </c>
      <c r="AN163" s="29">
        <f t="shared" si="65"/>
        <v>11</v>
      </c>
      <c r="AO163" s="29">
        <f t="shared" si="66"/>
        <v>0</v>
      </c>
    </row>
    <row r="164" spans="1:41" ht="28.5" customHeight="1" x14ac:dyDescent="0.25">
      <c r="A164" s="31">
        <v>160</v>
      </c>
      <c r="B164" s="36"/>
      <c r="C164" s="30" t="str">
        <f t="shared" si="46"/>
        <v/>
      </c>
      <c r="D164" s="4" t="str">
        <f>IF(LEN(PhieuBauCu!$C$3) &gt;0, IF(OR(LEN($B164)=0,LEN(D$1)=0),"",IF(OR($B164=0,$AN164&gt;PhieuBauCu!$C$20),0,IF(SUBSTITUTE(LOWER($B164),D$1,",")=LOWER($B164),1,0))),"")</f>
        <v/>
      </c>
      <c r="E164" s="4" t="str">
        <f>IF(LEN(PhieuBauCu!$C$3) &gt;0, IF(OR(LEN($B164)=0,LEN(E$1)=0),"",IF(OR($B164=0,$AN164&gt;PhieuBauCu!$C$20),0,IF(SUBSTITUTE(LOWER($B164),E$1,",")=LOWER($B164),1,0))),"")</f>
        <v/>
      </c>
      <c r="F164" s="4" t="str">
        <f>IF(LEN(PhieuBauCu!$C$3) &gt;0,  IF(OR(LEN($B164)=0,LEN(F$1)=0),"",IF(OR($B164=0,$AN164&gt;PhieuBauCu!$C$20),0,IF(SUBSTITUTE(LOWER($B164),F$1,",")=LOWER($B164),1,0))),"")</f>
        <v/>
      </c>
      <c r="G164" s="4" t="str">
        <f>IF(LEN(PhieuBauCu!$C$3) &gt;0,  IF(OR(LEN($B164)=0,LEN(G$1)=0),"",IF(OR($B164=0,$AN164&gt;PhieuBauCu!$C$20),0,IF(SUBSTITUTE(LOWER($B164),G$1,",")=LOWER($B164),1,0))),"")</f>
        <v/>
      </c>
      <c r="H164" s="4" t="str">
        <f>IF(LEN(PhieuBauCu!$C$3) &gt;0,  IF(OR(LEN($B164)=0,LEN(H$1)=0),"",IF(OR($B164=0,$AN164&gt;PhieuBauCu!$C$20),0,IF(SUBSTITUTE(LOWER($B164),H$1,",")=LOWER($B164),1,0))),"")</f>
        <v/>
      </c>
      <c r="I164" s="4" t="str">
        <f>IF(LEN(PhieuBauCu!$C$3) &gt;0,  IF(OR(LEN($B164)=0,LEN(I$1)=0),"",IF(OR($B164=0,$AN164&gt;PhieuBauCu!$C$20),0,IF(SUBSTITUTE(LOWER($B164),I$1,",")=LOWER($B164),1,0))),"")</f>
        <v/>
      </c>
      <c r="J164" s="4" t="str">
        <f>IF(LEN(PhieuBauCu!$C$3) &gt;0, IF(OR(LEN($B164)=0,LEN(J$1)=0),"",IF(OR($B164=0,$AN164&gt;PhieuBauCu!$C$20),0,IF(SUBSTITUTE(LOWER($B164),J$1,",")=LOWER($B164),1,0))),"")</f>
        <v/>
      </c>
      <c r="K164" s="4" t="str">
        <f>IF(LEN(PhieuBauCu!$C$3) &gt;0, IF(OR(LEN($B164)=0,LEN(K$1)=0),"",IF(OR($B164=0,$AN164&gt;PhieuBauCu!$C$20),0,IF(SUBSTITUTE(LOWER($B164),K$1,",")=LOWER($B164),1,0))),"")</f>
        <v/>
      </c>
      <c r="L164" s="4" t="str">
        <f>IF(LEN(PhieuBauCu!$C$3) &gt;0, IF(OR(LEN($B164)=0,LEN(L$1)=0),"",IF(OR($B164=0,$AN164&gt;PhieuBauCu!$C$20),0,IF(SUBSTITUTE(LOWER($B164),L$1,",")=LOWER($B164),1,0))),"")</f>
        <v/>
      </c>
      <c r="M164" s="4" t="str">
        <f>IF(LEN(PhieuBauCu!$C$3) &gt;0,  IF(OR(LEN($B164)=0,LEN(M$1)=0),"",IF(OR($B164=0,$AN164&gt;PhieuBauCu!$C$20),0,IF(SUBSTITUTE(LOWER($B164),M$1,",")=LOWER($B164),1,0))),"")</f>
        <v/>
      </c>
      <c r="N164" s="4" t="str">
        <f>IF(LEN(PhieuBauCu!$C$3) &gt;0,  IF(OR(LEN($B164)=0,LEN(N$1)=0),"",IF(OR($B164=0,$AN164&gt;PhieuBauCu!$C$20),0,IF(SUBSTITUTE(LOWER($B164),N$1,",")=LOWER($B164),1,0))),"")</f>
        <v/>
      </c>
      <c r="O164" s="4" t="str">
        <f>IF(LEN(PhieuBauCu!$C$3) &gt;0,  IF(OR(LEN($B164)=0,LEN(O$1)=0),"",IF(OR($B164=0,$AN164&gt;PhieuBauCu!$C$20),0,IF(SUBSTITUTE(LOWER($B164),O$1,",")=LOWER($B164),1,0))),"")</f>
        <v/>
      </c>
      <c r="P164" s="4" t="str">
        <f>IF(LEN(PhieuBauCu!$C$3) &gt;0,  IF(OR(LEN($B164)=0,LEN(P$1)=0),"",IF(OR($B164=0,$AN164&gt;PhieuBauCu!$C$20),0,IF(SUBSTITUTE(LOWER($B164),P$1,",")=LOWER($B164),1,0))),"")</f>
        <v/>
      </c>
      <c r="Q164" s="4" t="str">
        <f>IF(LEN(PhieuBauCu!$C$3) &gt;0,  IF(OR(LEN($B164)=0,LEN(Q$1)=0),"",IF(OR($B164=0,$AN164&gt;PhieuBauCu!$C$20),0,IF(SUBSTITUTE(LOWER($B164),Q$1,",")=LOWER($B164),1,0))),"")</f>
        <v/>
      </c>
      <c r="R164" s="4" t="str">
        <f>IF(LEN(PhieuBauCu!$C$3) &gt;0,  IF(OR(LEN($B164)=0,LEN(R$1)=0),"",IF(OR($B164=0,$AN164&gt;PhieuBauCu!$C$20),0,IF(SUBSTITUTE(LOWER($B164),R$1,",")=LOWER($B164),1,0))),"")</f>
        <v/>
      </c>
      <c r="S164" s="4" t="str">
        <f>IF(LEN(PhieuBauCu!$C$3) &gt;0,  IF(OR(LEN($B164)=0,LEN(S$1)=0),"",IF(OR($B164=0,$AN164&gt;PhieuBauCu!$C$20),0,IF(SUBSTITUTE(LOWER($B164),S$1,",")=LOWER($B164),1,0))),"")</f>
        <v/>
      </c>
      <c r="T164" s="4" t="str">
        <f>IF(LEN(PhieuBauCu!$C$3) &gt;0,  IF(OR(LEN($B164)=0,LEN(T$1)=0),"",IF(OR($B164=0,$AN164&gt;PhieuBauCu!$C$20),0,IF(SUBSTITUTE(LOWER($B164),T$1,",")=LOWER($B164),1,0))),"")</f>
        <v/>
      </c>
      <c r="U164" s="10">
        <f t="shared" si="47"/>
        <v>0</v>
      </c>
      <c r="V164" s="29">
        <f>IF(B164=0,0,IF(AND(LEN(B164&gt;0),U164&gt;=1, U164&lt;=PhieuBauCu!$C$20),1,0))</f>
        <v>0</v>
      </c>
      <c r="W164" s="29">
        <f t="shared" si="48"/>
        <v>1</v>
      </c>
      <c r="X164" s="29">
        <f t="shared" si="49"/>
        <v>1</v>
      </c>
      <c r="Y164" s="29">
        <f t="shared" si="50"/>
        <v>1</v>
      </c>
      <c r="Z164" s="29">
        <f t="shared" si="51"/>
        <v>1</v>
      </c>
      <c r="AA164" s="29">
        <f t="shared" si="52"/>
        <v>1</v>
      </c>
      <c r="AB164" s="29">
        <f t="shared" si="53"/>
        <v>1</v>
      </c>
      <c r="AC164" s="29">
        <f t="shared" si="54"/>
        <v>1</v>
      </c>
      <c r="AD164" s="29">
        <f t="shared" si="55"/>
        <v>1</v>
      </c>
      <c r="AE164" s="29">
        <f t="shared" si="56"/>
        <v>1</v>
      </c>
      <c r="AF164" s="29">
        <f t="shared" si="57"/>
        <v>1</v>
      </c>
      <c r="AG164" s="29">
        <f t="shared" si="58"/>
        <v>1</v>
      </c>
      <c r="AH164" s="29">
        <f t="shared" si="59"/>
        <v>0</v>
      </c>
      <c r="AI164" s="29">
        <f t="shared" si="60"/>
        <v>0</v>
      </c>
      <c r="AJ164" s="29">
        <f t="shared" si="61"/>
        <v>0</v>
      </c>
      <c r="AK164" s="29">
        <f t="shared" si="62"/>
        <v>0</v>
      </c>
      <c r="AL164" s="29">
        <f t="shared" si="63"/>
        <v>0</v>
      </c>
      <c r="AM164" s="29">
        <f t="shared" si="64"/>
        <v>0</v>
      </c>
      <c r="AN164" s="29">
        <f t="shared" si="65"/>
        <v>11</v>
      </c>
      <c r="AO164" s="29">
        <f t="shared" si="66"/>
        <v>0</v>
      </c>
    </row>
    <row r="165" spans="1:41" ht="28.5" customHeight="1" x14ac:dyDescent="0.25">
      <c r="A165" s="31">
        <v>161</v>
      </c>
      <c r="B165" s="36"/>
      <c r="C165" s="30" t="str">
        <f t="shared" si="46"/>
        <v/>
      </c>
      <c r="D165" s="4" t="str">
        <f>IF(LEN(PhieuBauCu!$C$3) &gt;0, IF(OR(LEN($B165)=0,LEN(D$1)=0),"",IF(OR($B165=0,$AN165&gt;PhieuBauCu!$C$20),0,IF(SUBSTITUTE(LOWER($B165),D$1,",")=LOWER($B165),1,0))),"")</f>
        <v/>
      </c>
      <c r="E165" s="4" t="str">
        <f>IF(LEN(PhieuBauCu!$C$3) &gt;0, IF(OR(LEN($B165)=0,LEN(E$1)=0),"",IF(OR($B165=0,$AN165&gt;PhieuBauCu!$C$20),0,IF(SUBSTITUTE(LOWER($B165),E$1,",")=LOWER($B165),1,0))),"")</f>
        <v/>
      </c>
      <c r="F165" s="4" t="str">
        <f>IF(LEN(PhieuBauCu!$C$3) &gt;0,  IF(OR(LEN($B165)=0,LEN(F$1)=0),"",IF(OR($B165=0,$AN165&gt;PhieuBauCu!$C$20),0,IF(SUBSTITUTE(LOWER($B165),F$1,",")=LOWER($B165),1,0))),"")</f>
        <v/>
      </c>
      <c r="G165" s="4" t="str">
        <f>IF(LEN(PhieuBauCu!$C$3) &gt;0,  IF(OR(LEN($B165)=0,LEN(G$1)=0),"",IF(OR($B165=0,$AN165&gt;PhieuBauCu!$C$20),0,IF(SUBSTITUTE(LOWER($B165),G$1,",")=LOWER($B165),1,0))),"")</f>
        <v/>
      </c>
      <c r="H165" s="4" t="str">
        <f>IF(LEN(PhieuBauCu!$C$3) &gt;0,  IF(OR(LEN($B165)=0,LEN(H$1)=0),"",IF(OR($B165=0,$AN165&gt;PhieuBauCu!$C$20),0,IF(SUBSTITUTE(LOWER($B165),H$1,",")=LOWER($B165),1,0))),"")</f>
        <v/>
      </c>
      <c r="I165" s="4" t="str">
        <f>IF(LEN(PhieuBauCu!$C$3) &gt;0,  IF(OR(LEN($B165)=0,LEN(I$1)=0),"",IF(OR($B165=0,$AN165&gt;PhieuBauCu!$C$20),0,IF(SUBSTITUTE(LOWER($B165),I$1,",")=LOWER($B165),1,0))),"")</f>
        <v/>
      </c>
      <c r="J165" s="4" t="str">
        <f>IF(LEN(PhieuBauCu!$C$3) &gt;0, IF(OR(LEN($B165)=0,LEN(J$1)=0),"",IF(OR($B165=0,$AN165&gt;PhieuBauCu!$C$20),0,IF(SUBSTITUTE(LOWER($B165),J$1,",")=LOWER($B165),1,0))),"")</f>
        <v/>
      </c>
      <c r="K165" s="4" t="str">
        <f>IF(LEN(PhieuBauCu!$C$3) &gt;0, IF(OR(LEN($B165)=0,LEN(K$1)=0),"",IF(OR($B165=0,$AN165&gt;PhieuBauCu!$C$20),0,IF(SUBSTITUTE(LOWER($B165),K$1,",")=LOWER($B165),1,0))),"")</f>
        <v/>
      </c>
      <c r="L165" s="4" t="str">
        <f>IF(LEN(PhieuBauCu!$C$3) &gt;0, IF(OR(LEN($B165)=0,LEN(L$1)=0),"",IF(OR($B165=0,$AN165&gt;PhieuBauCu!$C$20),0,IF(SUBSTITUTE(LOWER($B165),L$1,",")=LOWER($B165),1,0))),"")</f>
        <v/>
      </c>
      <c r="M165" s="4" t="str">
        <f>IF(LEN(PhieuBauCu!$C$3) &gt;0,  IF(OR(LEN($B165)=0,LEN(M$1)=0),"",IF(OR($B165=0,$AN165&gt;PhieuBauCu!$C$20),0,IF(SUBSTITUTE(LOWER($B165),M$1,",")=LOWER($B165),1,0))),"")</f>
        <v/>
      </c>
      <c r="N165" s="4" t="str">
        <f>IF(LEN(PhieuBauCu!$C$3) &gt;0,  IF(OR(LEN($B165)=0,LEN(N$1)=0),"",IF(OR($B165=0,$AN165&gt;PhieuBauCu!$C$20),0,IF(SUBSTITUTE(LOWER($B165),N$1,",")=LOWER($B165),1,0))),"")</f>
        <v/>
      </c>
      <c r="O165" s="4" t="str">
        <f>IF(LEN(PhieuBauCu!$C$3) &gt;0,  IF(OR(LEN($B165)=0,LEN(O$1)=0),"",IF(OR($B165=0,$AN165&gt;PhieuBauCu!$C$20),0,IF(SUBSTITUTE(LOWER($B165),O$1,",")=LOWER($B165),1,0))),"")</f>
        <v/>
      </c>
      <c r="P165" s="4" t="str">
        <f>IF(LEN(PhieuBauCu!$C$3) &gt;0,  IF(OR(LEN($B165)=0,LEN(P$1)=0),"",IF(OR($B165=0,$AN165&gt;PhieuBauCu!$C$20),0,IF(SUBSTITUTE(LOWER($B165),P$1,",")=LOWER($B165),1,0))),"")</f>
        <v/>
      </c>
      <c r="Q165" s="4" t="str">
        <f>IF(LEN(PhieuBauCu!$C$3) &gt;0,  IF(OR(LEN($B165)=0,LEN(Q$1)=0),"",IF(OR($B165=0,$AN165&gt;PhieuBauCu!$C$20),0,IF(SUBSTITUTE(LOWER($B165),Q$1,",")=LOWER($B165),1,0))),"")</f>
        <v/>
      </c>
      <c r="R165" s="4" t="str">
        <f>IF(LEN(PhieuBauCu!$C$3) &gt;0,  IF(OR(LEN($B165)=0,LEN(R$1)=0),"",IF(OR($B165=0,$AN165&gt;PhieuBauCu!$C$20),0,IF(SUBSTITUTE(LOWER($B165),R$1,",")=LOWER($B165),1,0))),"")</f>
        <v/>
      </c>
      <c r="S165" s="4" t="str">
        <f>IF(LEN(PhieuBauCu!$C$3) &gt;0,  IF(OR(LEN($B165)=0,LEN(S$1)=0),"",IF(OR($B165=0,$AN165&gt;PhieuBauCu!$C$20),0,IF(SUBSTITUTE(LOWER($B165),S$1,",")=LOWER($B165),1,0))),"")</f>
        <v/>
      </c>
      <c r="T165" s="4" t="str">
        <f>IF(LEN(PhieuBauCu!$C$3) &gt;0,  IF(OR(LEN($B165)=0,LEN(T$1)=0),"",IF(OR($B165=0,$AN165&gt;PhieuBauCu!$C$20),0,IF(SUBSTITUTE(LOWER($B165),T$1,",")=LOWER($B165),1,0))),"")</f>
        <v/>
      </c>
      <c r="U165" s="10">
        <f t="shared" si="47"/>
        <v>0</v>
      </c>
      <c r="V165" s="29">
        <f>IF(B165=0,0,IF(AND(LEN(B165&gt;0),U165&gt;=1, U165&lt;=PhieuBauCu!$C$20),1,0))</f>
        <v>0</v>
      </c>
      <c r="W165" s="29">
        <f t="shared" si="48"/>
        <v>1</v>
      </c>
      <c r="X165" s="29">
        <f t="shared" si="49"/>
        <v>1</v>
      </c>
      <c r="Y165" s="29">
        <f t="shared" si="50"/>
        <v>1</v>
      </c>
      <c r="Z165" s="29">
        <f t="shared" si="51"/>
        <v>1</v>
      </c>
      <c r="AA165" s="29">
        <f t="shared" si="52"/>
        <v>1</v>
      </c>
      <c r="AB165" s="29">
        <f t="shared" si="53"/>
        <v>1</v>
      </c>
      <c r="AC165" s="29">
        <f t="shared" si="54"/>
        <v>1</v>
      </c>
      <c r="AD165" s="29">
        <f t="shared" si="55"/>
        <v>1</v>
      </c>
      <c r="AE165" s="29">
        <f t="shared" si="56"/>
        <v>1</v>
      </c>
      <c r="AF165" s="29">
        <f t="shared" si="57"/>
        <v>1</v>
      </c>
      <c r="AG165" s="29">
        <f t="shared" si="58"/>
        <v>1</v>
      </c>
      <c r="AH165" s="29">
        <f t="shared" si="59"/>
        <v>0</v>
      </c>
      <c r="AI165" s="29">
        <f t="shared" si="60"/>
        <v>0</v>
      </c>
      <c r="AJ165" s="29">
        <f t="shared" si="61"/>
        <v>0</v>
      </c>
      <c r="AK165" s="29">
        <f t="shared" si="62"/>
        <v>0</v>
      </c>
      <c r="AL165" s="29">
        <f t="shared" si="63"/>
        <v>0</v>
      </c>
      <c r="AM165" s="29">
        <f t="shared" si="64"/>
        <v>0</v>
      </c>
      <c r="AN165" s="29">
        <f t="shared" si="65"/>
        <v>11</v>
      </c>
      <c r="AO165" s="29">
        <f t="shared" si="66"/>
        <v>0</v>
      </c>
    </row>
    <row r="166" spans="1:41" ht="28.5" customHeight="1" x14ac:dyDescent="0.25">
      <c r="A166" s="31">
        <v>162</v>
      </c>
      <c r="B166" s="36"/>
      <c r="C166" s="30" t="str">
        <f t="shared" si="46"/>
        <v/>
      </c>
      <c r="D166" s="4" t="str">
        <f>IF(LEN(PhieuBauCu!$C$3) &gt;0, IF(OR(LEN($B166)=0,LEN(D$1)=0),"",IF(OR($B166=0,$AN166&gt;PhieuBauCu!$C$20),0,IF(SUBSTITUTE(LOWER($B166),D$1,",")=LOWER($B166),1,0))),"")</f>
        <v/>
      </c>
      <c r="E166" s="4" t="str">
        <f>IF(LEN(PhieuBauCu!$C$3) &gt;0, IF(OR(LEN($B166)=0,LEN(E$1)=0),"",IF(OR($B166=0,$AN166&gt;PhieuBauCu!$C$20),0,IF(SUBSTITUTE(LOWER($B166),E$1,",")=LOWER($B166),1,0))),"")</f>
        <v/>
      </c>
      <c r="F166" s="4" t="str">
        <f>IF(LEN(PhieuBauCu!$C$3) &gt;0,  IF(OR(LEN($B166)=0,LEN(F$1)=0),"",IF(OR($B166=0,$AN166&gt;PhieuBauCu!$C$20),0,IF(SUBSTITUTE(LOWER($B166),F$1,",")=LOWER($B166),1,0))),"")</f>
        <v/>
      </c>
      <c r="G166" s="4" t="str">
        <f>IF(LEN(PhieuBauCu!$C$3) &gt;0,  IF(OR(LEN($B166)=0,LEN(G$1)=0),"",IF(OR($B166=0,$AN166&gt;PhieuBauCu!$C$20),0,IF(SUBSTITUTE(LOWER($B166),G$1,",")=LOWER($B166),1,0))),"")</f>
        <v/>
      </c>
      <c r="H166" s="4" t="str">
        <f>IF(LEN(PhieuBauCu!$C$3) &gt;0,  IF(OR(LEN($B166)=0,LEN(H$1)=0),"",IF(OR($B166=0,$AN166&gt;PhieuBauCu!$C$20),0,IF(SUBSTITUTE(LOWER($B166),H$1,",")=LOWER($B166),1,0))),"")</f>
        <v/>
      </c>
      <c r="I166" s="4" t="str">
        <f>IF(LEN(PhieuBauCu!$C$3) &gt;0,  IF(OR(LEN($B166)=0,LEN(I$1)=0),"",IF(OR($B166=0,$AN166&gt;PhieuBauCu!$C$20),0,IF(SUBSTITUTE(LOWER($B166),I$1,",")=LOWER($B166),1,0))),"")</f>
        <v/>
      </c>
      <c r="J166" s="4" t="str">
        <f>IF(LEN(PhieuBauCu!$C$3) &gt;0, IF(OR(LEN($B166)=0,LEN(J$1)=0),"",IF(OR($B166=0,$AN166&gt;PhieuBauCu!$C$20),0,IF(SUBSTITUTE(LOWER($B166),J$1,",")=LOWER($B166),1,0))),"")</f>
        <v/>
      </c>
      <c r="K166" s="4" t="str">
        <f>IF(LEN(PhieuBauCu!$C$3) &gt;0, IF(OR(LEN($B166)=0,LEN(K$1)=0),"",IF(OR($B166=0,$AN166&gt;PhieuBauCu!$C$20),0,IF(SUBSTITUTE(LOWER($B166),K$1,",")=LOWER($B166),1,0))),"")</f>
        <v/>
      </c>
      <c r="L166" s="4" t="str">
        <f>IF(LEN(PhieuBauCu!$C$3) &gt;0, IF(OR(LEN($B166)=0,LEN(L$1)=0),"",IF(OR($B166=0,$AN166&gt;PhieuBauCu!$C$20),0,IF(SUBSTITUTE(LOWER($B166),L$1,",")=LOWER($B166),1,0))),"")</f>
        <v/>
      </c>
      <c r="M166" s="4" t="str">
        <f>IF(LEN(PhieuBauCu!$C$3) &gt;0,  IF(OR(LEN($B166)=0,LEN(M$1)=0),"",IF(OR($B166=0,$AN166&gt;PhieuBauCu!$C$20),0,IF(SUBSTITUTE(LOWER($B166),M$1,",")=LOWER($B166),1,0))),"")</f>
        <v/>
      </c>
      <c r="N166" s="4" t="str">
        <f>IF(LEN(PhieuBauCu!$C$3) &gt;0,  IF(OR(LEN($B166)=0,LEN(N$1)=0),"",IF(OR($B166=0,$AN166&gt;PhieuBauCu!$C$20),0,IF(SUBSTITUTE(LOWER($B166),N$1,",")=LOWER($B166),1,0))),"")</f>
        <v/>
      </c>
      <c r="O166" s="4" t="str">
        <f>IF(LEN(PhieuBauCu!$C$3) &gt;0,  IF(OR(LEN($B166)=0,LEN(O$1)=0),"",IF(OR($B166=0,$AN166&gt;PhieuBauCu!$C$20),0,IF(SUBSTITUTE(LOWER($B166),O$1,",")=LOWER($B166),1,0))),"")</f>
        <v/>
      </c>
      <c r="P166" s="4" t="str">
        <f>IF(LEN(PhieuBauCu!$C$3) &gt;0,  IF(OR(LEN($B166)=0,LEN(P$1)=0),"",IF(OR($B166=0,$AN166&gt;PhieuBauCu!$C$20),0,IF(SUBSTITUTE(LOWER($B166),P$1,",")=LOWER($B166),1,0))),"")</f>
        <v/>
      </c>
      <c r="Q166" s="4" t="str">
        <f>IF(LEN(PhieuBauCu!$C$3) &gt;0,  IF(OR(LEN($B166)=0,LEN(Q$1)=0),"",IF(OR($B166=0,$AN166&gt;PhieuBauCu!$C$20),0,IF(SUBSTITUTE(LOWER($B166),Q$1,",")=LOWER($B166),1,0))),"")</f>
        <v/>
      </c>
      <c r="R166" s="4" t="str">
        <f>IF(LEN(PhieuBauCu!$C$3) &gt;0,  IF(OR(LEN($B166)=0,LEN(R$1)=0),"",IF(OR($B166=0,$AN166&gt;PhieuBauCu!$C$20),0,IF(SUBSTITUTE(LOWER($B166),R$1,",")=LOWER($B166),1,0))),"")</f>
        <v/>
      </c>
      <c r="S166" s="4" t="str">
        <f>IF(LEN(PhieuBauCu!$C$3) &gt;0,  IF(OR(LEN($B166)=0,LEN(S$1)=0),"",IF(OR($B166=0,$AN166&gt;PhieuBauCu!$C$20),0,IF(SUBSTITUTE(LOWER($B166),S$1,",")=LOWER($B166),1,0))),"")</f>
        <v/>
      </c>
      <c r="T166" s="4" t="str">
        <f>IF(LEN(PhieuBauCu!$C$3) &gt;0,  IF(OR(LEN($B166)=0,LEN(T$1)=0),"",IF(OR($B166=0,$AN166&gt;PhieuBauCu!$C$20),0,IF(SUBSTITUTE(LOWER($B166),T$1,",")=LOWER($B166),1,0))),"")</f>
        <v/>
      </c>
      <c r="U166" s="10">
        <f t="shared" si="47"/>
        <v>0</v>
      </c>
      <c r="V166" s="29">
        <f>IF(B166=0,0,IF(AND(LEN(B166&gt;0),U166&gt;=1, U166&lt;=PhieuBauCu!$C$20),1,0))</f>
        <v>0</v>
      </c>
      <c r="W166" s="29">
        <f t="shared" si="48"/>
        <v>1</v>
      </c>
      <c r="X166" s="29">
        <f t="shared" si="49"/>
        <v>1</v>
      </c>
      <c r="Y166" s="29">
        <f t="shared" si="50"/>
        <v>1</v>
      </c>
      <c r="Z166" s="29">
        <f t="shared" si="51"/>
        <v>1</v>
      </c>
      <c r="AA166" s="29">
        <f t="shared" si="52"/>
        <v>1</v>
      </c>
      <c r="AB166" s="29">
        <f t="shared" si="53"/>
        <v>1</v>
      </c>
      <c r="AC166" s="29">
        <f t="shared" si="54"/>
        <v>1</v>
      </c>
      <c r="AD166" s="29">
        <f t="shared" si="55"/>
        <v>1</v>
      </c>
      <c r="AE166" s="29">
        <f t="shared" si="56"/>
        <v>1</v>
      </c>
      <c r="AF166" s="29">
        <f t="shared" si="57"/>
        <v>1</v>
      </c>
      <c r="AG166" s="29">
        <f t="shared" si="58"/>
        <v>1</v>
      </c>
      <c r="AH166" s="29">
        <f t="shared" si="59"/>
        <v>0</v>
      </c>
      <c r="AI166" s="29">
        <f t="shared" si="60"/>
        <v>0</v>
      </c>
      <c r="AJ166" s="29">
        <f t="shared" si="61"/>
        <v>0</v>
      </c>
      <c r="AK166" s="29">
        <f t="shared" si="62"/>
        <v>0</v>
      </c>
      <c r="AL166" s="29">
        <f t="shared" si="63"/>
        <v>0</v>
      </c>
      <c r="AM166" s="29">
        <f t="shared" si="64"/>
        <v>0</v>
      </c>
      <c r="AN166" s="29">
        <f t="shared" si="65"/>
        <v>11</v>
      </c>
      <c r="AO166" s="29">
        <f t="shared" si="66"/>
        <v>0</v>
      </c>
    </row>
    <row r="167" spans="1:41" ht="28.5" customHeight="1" x14ac:dyDescent="0.25">
      <c r="A167" s="31">
        <v>163</v>
      </c>
      <c r="B167" s="36"/>
      <c r="C167" s="30" t="str">
        <f t="shared" si="46"/>
        <v/>
      </c>
      <c r="D167" s="4" t="str">
        <f>IF(LEN(PhieuBauCu!$C$3) &gt;0, IF(OR(LEN($B167)=0,LEN(D$1)=0),"",IF(OR($B167=0,$AN167&gt;PhieuBauCu!$C$20),0,IF(SUBSTITUTE(LOWER($B167),D$1,",")=LOWER($B167),1,0))),"")</f>
        <v/>
      </c>
      <c r="E167" s="4" t="str">
        <f>IF(LEN(PhieuBauCu!$C$3) &gt;0, IF(OR(LEN($B167)=0,LEN(E$1)=0),"",IF(OR($B167=0,$AN167&gt;PhieuBauCu!$C$20),0,IF(SUBSTITUTE(LOWER($B167),E$1,",")=LOWER($B167),1,0))),"")</f>
        <v/>
      </c>
      <c r="F167" s="4" t="str">
        <f>IF(LEN(PhieuBauCu!$C$3) &gt;0,  IF(OR(LEN($B167)=0,LEN(F$1)=0),"",IF(OR($B167=0,$AN167&gt;PhieuBauCu!$C$20),0,IF(SUBSTITUTE(LOWER($B167),F$1,",")=LOWER($B167),1,0))),"")</f>
        <v/>
      </c>
      <c r="G167" s="4" t="str">
        <f>IF(LEN(PhieuBauCu!$C$3) &gt;0,  IF(OR(LEN($B167)=0,LEN(G$1)=0),"",IF(OR($B167=0,$AN167&gt;PhieuBauCu!$C$20),0,IF(SUBSTITUTE(LOWER($B167),G$1,",")=LOWER($B167),1,0))),"")</f>
        <v/>
      </c>
      <c r="H167" s="4" t="str">
        <f>IF(LEN(PhieuBauCu!$C$3) &gt;0,  IF(OR(LEN($B167)=0,LEN(H$1)=0),"",IF(OR($B167=0,$AN167&gt;PhieuBauCu!$C$20),0,IF(SUBSTITUTE(LOWER($B167),H$1,",")=LOWER($B167),1,0))),"")</f>
        <v/>
      </c>
      <c r="I167" s="4" t="str">
        <f>IF(LEN(PhieuBauCu!$C$3) &gt;0,  IF(OR(LEN($B167)=0,LEN(I$1)=0),"",IF(OR($B167=0,$AN167&gt;PhieuBauCu!$C$20),0,IF(SUBSTITUTE(LOWER($B167),I$1,",")=LOWER($B167),1,0))),"")</f>
        <v/>
      </c>
      <c r="J167" s="4" t="str">
        <f>IF(LEN(PhieuBauCu!$C$3) &gt;0, IF(OR(LEN($B167)=0,LEN(J$1)=0),"",IF(OR($B167=0,$AN167&gt;PhieuBauCu!$C$20),0,IF(SUBSTITUTE(LOWER($B167),J$1,",")=LOWER($B167),1,0))),"")</f>
        <v/>
      </c>
      <c r="K167" s="4" t="str">
        <f>IF(LEN(PhieuBauCu!$C$3) &gt;0, IF(OR(LEN($B167)=0,LEN(K$1)=0),"",IF(OR($B167=0,$AN167&gt;PhieuBauCu!$C$20),0,IF(SUBSTITUTE(LOWER($B167),K$1,",")=LOWER($B167),1,0))),"")</f>
        <v/>
      </c>
      <c r="L167" s="4" t="str">
        <f>IF(LEN(PhieuBauCu!$C$3) &gt;0, IF(OR(LEN($B167)=0,LEN(L$1)=0),"",IF(OR($B167=0,$AN167&gt;PhieuBauCu!$C$20),0,IF(SUBSTITUTE(LOWER($B167),L$1,",")=LOWER($B167),1,0))),"")</f>
        <v/>
      </c>
      <c r="M167" s="4" t="str">
        <f>IF(LEN(PhieuBauCu!$C$3) &gt;0,  IF(OR(LEN($B167)=0,LEN(M$1)=0),"",IF(OR($B167=0,$AN167&gt;PhieuBauCu!$C$20),0,IF(SUBSTITUTE(LOWER($B167),M$1,",")=LOWER($B167),1,0))),"")</f>
        <v/>
      </c>
      <c r="N167" s="4" t="str">
        <f>IF(LEN(PhieuBauCu!$C$3) &gt;0,  IF(OR(LEN($B167)=0,LEN(N$1)=0),"",IF(OR($B167=0,$AN167&gt;PhieuBauCu!$C$20),0,IF(SUBSTITUTE(LOWER($B167),N$1,",")=LOWER($B167),1,0))),"")</f>
        <v/>
      </c>
      <c r="O167" s="4" t="str">
        <f>IF(LEN(PhieuBauCu!$C$3) &gt;0,  IF(OR(LEN($B167)=0,LEN(O$1)=0),"",IF(OR($B167=0,$AN167&gt;PhieuBauCu!$C$20),0,IF(SUBSTITUTE(LOWER($B167),O$1,",")=LOWER($B167),1,0))),"")</f>
        <v/>
      </c>
      <c r="P167" s="4" t="str">
        <f>IF(LEN(PhieuBauCu!$C$3) &gt;0,  IF(OR(LEN($B167)=0,LEN(P$1)=0),"",IF(OR($B167=0,$AN167&gt;PhieuBauCu!$C$20),0,IF(SUBSTITUTE(LOWER($B167),P$1,",")=LOWER($B167),1,0))),"")</f>
        <v/>
      </c>
      <c r="Q167" s="4" t="str">
        <f>IF(LEN(PhieuBauCu!$C$3) &gt;0,  IF(OR(LEN($B167)=0,LEN(Q$1)=0),"",IF(OR($B167=0,$AN167&gt;PhieuBauCu!$C$20),0,IF(SUBSTITUTE(LOWER($B167),Q$1,",")=LOWER($B167),1,0))),"")</f>
        <v/>
      </c>
      <c r="R167" s="4" t="str">
        <f>IF(LEN(PhieuBauCu!$C$3) &gt;0,  IF(OR(LEN($B167)=0,LEN(R$1)=0),"",IF(OR($B167=0,$AN167&gt;PhieuBauCu!$C$20),0,IF(SUBSTITUTE(LOWER($B167),R$1,",")=LOWER($B167),1,0))),"")</f>
        <v/>
      </c>
      <c r="S167" s="4" t="str">
        <f>IF(LEN(PhieuBauCu!$C$3) &gt;0,  IF(OR(LEN($B167)=0,LEN(S$1)=0),"",IF(OR($B167=0,$AN167&gt;PhieuBauCu!$C$20),0,IF(SUBSTITUTE(LOWER($B167),S$1,",")=LOWER($B167),1,0))),"")</f>
        <v/>
      </c>
      <c r="T167" s="4" t="str">
        <f>IF(LEN(PhieuBauCu!$C$3) &gt;0,  IF(OR(LEN($B167)=0,LEN(T$1)=0),"",IF(OR($B167=0,$AN167&gt;PhieuBauCu!$C$20),0,IF(SUBSTITUTE(LOWER($B167),T$1,",")=LOWER($B167),1,0))),"")</f>
        <v/>
      </c>
      <c r="U167" s="10">
        <f t="shared" si="47"/>
        <v>0</v>
      </c>
      <c r="V167" s="29">
        <f>IF(B167=0,0,IF(AND(LEN(B167&gt;0),U167&gt;=1, U167&lt;=PhieuBauCu!$C$20),1,0))</f>
        <v>0</v>
      </c>
      <c r="W167" s="29">
        <f t="shared" si="48"/>
        <v>1</v>
      </c>
      <c r="X167" s="29">
        <f t="shared" si="49"/>
        <v>1</v>
      </c>
      <c r="Y167" s="29">
        <f t="shared" si="50"/>
        <v>1</v>
      </c>
      <c r="Z167" s="29">
        <f t="shared" si="51"/>
        <v>1</v>
      </c>
      <c r="AA167" s="29">
        <f t="shared" si="52"/>
        <v>1</v>
      </c>
      <c r="AB167" s="29">
        <f t="shared" si="53"/>
        <v>1</v>
      </c>
      <c r="AC167" s="29">
        <f t="shared" si="54"/>
        <v>1</v>
      </c>
      <c r="AD167" s="29">
        <f t="shared" si="55"/>
        <v>1</v>
      </c>
      <c r="AE167" s="29">
        <f t="shared" si="56"/>
        <v>1</v>
      </c>
      <c r="AF167" s="29">
        <f t="shared" si="57"/>
        <v>1</v>
      </c>
      <c r="AG167" s="29">
        <f t="shared" si="58"/>
        <v>1</v>
      </c>
      <c r="AH167" s="29">
        <f t="shared" si="59"/>
        <v>0</v>
      </c>
      <c r="AI167" s="29">
        <f t="shared" si="60"/>
        <v>0</v>
      </c>
      <c r="AJ167" s="29">
        <f t="shared" si="61"/>
        <v>0</v>
      </c>
      <c r="AK167" s="29">
        <f t="shared" si="62"/>
        <v>0</v>
      </c>
      <c r="AL167" s="29">
        <f t="shared" si="63"/>
        <v>0</v>
      </c>
      <c r="AM167" s="29">
        <f t="shared" si="64"/>
        <v>0</v>
      </c>
      <c r="AN167" s="29">
        <f t="shared" si="65"/>
        <v>11</v>
      </c>
      <c r="AO167" s="29">
        <f t="shared" si="66"/>
        <v>0</v>
      </c>
    </row>
    <row r="168" spans="1:41" ht="28.5" customHeight="1" x14ac:dyDescent="0.25">
      <c r="A168" s="31">
        <v>164</v>
      </c>
      <c r="B168" s="36"/>
      <c r="C168" s="30" t="str">
        <f t="shared" si="46"/>
        <v/>
      </c>
      <c r="D168" s="4" t="str">
        <f>IF(LEN(PhieuBauCu!$C$3) &gt;0, IF(OR(LEN($B168)=0,LEN(D$1)=0),"",IF(OR($B168=0,$AN168&gt;PhieuBauCu!$C$20),0,IF(SUBSTITUTE(LOWER($B168),D$1,",")=LOWER($B168),1,0))),"")</f>
        <v/>
      </c>
      <c r="E168" s="4" t="str">
        <f>IF(LEN(PhieuBauCu!$C$3) &gt;0, IF(OR(LEN($B168)=0,LEN(E$1)=0),"",IF(OR($B168=0,$AN168&gt;PhieuBauCu!$C$20),0,IF(SUBSTITUTE(LOWER($B168),E$1,",")=LOWER($B168),1,0))),"")</f>
        <v/>
      </c>
      <c r="F168" s="4" t="str">
        <f>IF(LEN(PhieuBauCu!$C$3) &gt;0,  IF(OR(LEN($B168)=0,LEN(F$1)=0),"",IF(OR($B168=0,$AN168&gt;PhieuBauCu!$C$20),0,IF(SUBSTITUTE(LOWER($B168),F$1,",")=LOWER($B168),1,0))),"")</f>
        <v/>
      </c>
      <c r="G168" s="4" t="str">
        <f>IF(LEN(PhieuBauCu!$C$3) &gt;0,  IF(OR(LEN($B168)=0,LEN(G$1)=0),"",IF(OR($B168=0,$AN168&gt;PhieuBauCu!$C$20),0,IF(SUBSTITUTE(LOWER($B168),G$1,",")=LOWER($B168),1,0))),"")</f>
        <v/>
      </c>
      <c r="H168" s="4" t="str">
        <f>IF(LEN(PhieuBauCu!$C$3) &gt;0,  IF(OR(LEN($B168)=0,LEN(H$1)=0),"",IF(OR($B168=0,$AN168&gt;PhieuBauCu!$C$20),0,IF(SUBSTITUTE(LOWER($B168),H$1,",")=LOWER($B168),1,0))),"")</f>
        <v/>
      </c>
      <c r="I168" s="4" t="str">
        <f>IF(LEN(PhieuBauCu!$C$3) &gt;0,  IF(OR(LEN($B168)=0,LEN(I$1)=0),"",IF(OR($B168=0,$AN168&gt;PhieuBauCu!$C$20),0,IF(SUBSTITUTE(LOWER($B168),I$1,",")=LOWER($B168),1,0))),"")</f>
        <v/>
      </c>
      <c r="J168" s="4" t="str">
        <f>IF(LEN(PhieuBauCu!$C$3) &gt;0, IF(OR(LEN($B168)=0,LEN(J$1)=0),"",IF(OR($B168=0,$AN168&gt;PhieuBauCu!$C$20),0,IF(SUBSTITUTE(LOWER($B168),J$1,",")=LOWER($B168),1,0))),"")</f>
        <v/>
      </c>
      <c r="K168" s="4" t="str">
        <f>IF(LEN(PhieuBauCu!$C$3) &gt;0, IF(OR(LEN($B168)=0,LEN(K$1)=0),"",IF(OR($B168=0,$AN168&gt;PhieuBauCu!$C$20),0,IF(SUBSTITUTE(LOWER($B168),K$1,",")=LOWER($B168),1,0))),"")</f>
        <v/>
      </c>
      <c r="L168" s="4" t="str">
        <f>IF(LEN(PhieuBauCu!$C$3) &gt;0, IF(OR(LEN($B168)=0,LEN(L$1)=0),"",IF(OR($B168=0,$AN168&gt;PhieuBauCu!$C$20),0,IF(SUBSTITUTE(LOWER($B168),L$1,",")=LOWER($B168),1,0))),"")</f>
        <v/>
      </c>
      <c r="M168" s="4" t="str">
        <f>IF(LEN(PhieuBauCu!$C$3) &gt;0,  IF(OR(LEN($B168)=0,LEN(M$1)=0),"",IF(OR($B168=0,$AN168&gt;PhieuBauCu!$C$20),0,IF(SUBSTITUTE(LOWER($B168),M$1,",")=LOWER($B168),1,0))),"")</f>
        <v/>
      </c>
      <c r="N168" s="4" t="str">
        <f>IF(LEN(PhieuBauCu!$C$3) &gt;0,  IF(OR(LEN($B168)=0,LEN(N$1)=0),"",IF(OR($B168=0,$AN168&gt;PhieuBauCu!$C$20),0,IF(SUBSTITUTE(LOWER($B168),N$1,",")=LOWER($B168),1,0))),"")</f>
        <v/>
      </c>
      <c r="O168" s="4" t="str">
        <f>IF(LEN(PhieuBauCu!$C$3) &gt;0,  IF(OR(LEN($B168)=0,LEN(O$1)=0),"",IF(OR($B168=0,$AN168&gt;PhieuBauCu!$C$20),0,IF(SUBSTITUTE(LOWER($B168),O$1,",")=LOWER($B168),1,0))),"")</f>
        <v/>
      </c>
      <c r="P168" s="4" t="str">
        <f>IF(LEN(PhieuBauCu!$C$3) &gt;0,  IF(OR(LEN($B168)=0,LEN(P$1)=0),"",IF(OR($B168=0,$AN168&gt;PhieuBauCu!$C$20),0,IF(SUBSTITUTE(LOWER($B168),P$1,",")=LOWER($B168),1,0))),"")</f>
        <v/>
      </c>
      <c r="Q168" s="4" t="str">
        <f>IF(LEN(PhieuBauCu!$C$3) &gt;0,  IF(OR(LEN($B168)=0,LEN(Q$1)=0),"",IF(OR($B168=0,$AN168&gt;PhieuBauCu!$C$20),0,IF(SUBSTITUTE(LOWER($B168),Q$1,",")=LOWER($B168),1,0))),"")</f>
        <v/>
      </c>
      <c r="R168" s="4" t="str">
        <f>IF(LEN(PhieuBauCu!$C$3) &gt;0,  IF(OR(LEN($B168)=0,LEN(R$1)=0),"",IF(OR($B168=0,$AN168&gt;PhieuBauCu!$C$20),0,IF(SUBSTITUTE(LOWER($B168),R$1,",")=LOWER($B168),1,0))),"")</f>
        <v/>
      </c>
      <c r="S168" s="4" t="str">
        <f>IF(LEN(PhieuBauCu!$C$3) &gt;0,  IF(OR(LEN($B168)=0,LEN(S$1)=0),"",IF(OR($B168=0,$AN168&gt;PhieuBauCu!$C$20),0,IF(SUBSTITUTE(LOWER($B168),S$1,",")=LOWER($B168),1,0))),"")</f>
        <v/>
      </c>
      <c r="T168" s="4" t="str">
        <f>IF(LEN(PhieuBauCu!$C$3) &gt;0,  IF(OR(LEN($B168)=0,LEN(T$1)=0),"",IF(OR($B168=0,$AN168&gt;PhieuBauCu!$C$20),0,IF(SUBSTITUTE(LOWER($B168),T$1,",")=LOWER($B168),1,0))),"")</f>
        <v/>
      </c>
      <c r="U168" s="10">
        <f t="shared" si="47"/>
        <v>0</v>
      </c>
      <c r="V168" s="29">
        <f>IF(B168=0,0,IF(AND(LEN(B168&gt;0),U168&gt;=1, U168&lt;=PhieuBauCu!$C$20),1,0))</f>
        <v>0</v>
      </c>
      <c r="W168" s="29">
        <f t="shared" si="48"/>
        <v>1</v>
      </c>
      <c r="X168" s="29">
        <f t="shared" si="49"/>
        <v>1</v>
      </c>
      <c r="Y168" s="29">
        <f t="shared" si="50"/>
        <v>1</v>
      </c>
      <c r="Z168" s="29">
        <f t="shared" si="51"/>
        <v>1</v>
      </c>
      <c r="AA168" s="29">
        <f t="shared" si="52"/>
        <v>1</v>
      </c>
      <c r="AB168" s="29">
        <f t="shared" si="53"/>
        <v>1</v>
      </c>
      <c r="AC168" s="29">
        <f t="shared" si="54"/>
        <v>1</v>
      </c>
      <c r="AD168" s="29">
        <f t="shared" si="55"/>
        <v>1</v>
      </c>
      <c r="AE168" s="29">
        <f t="shared" si="56"/>
        <v>1</v>
      </c>
      <c r="AF168" s="29">
        <f t="shared" si="57"/>
        <v>1</v>
      </c>
      <c r="AG168" s="29">
        <f t="shared" si="58"/>
        <v>1</v>
      </c>
      <c r="AH168" s="29">
        <f t="shared" si="59"/>
        <v>0</v>
      </c>
      <c r="AI168" s="29">
        <f t="shared" si="60"/>
        <v>0</v>
      </c>
      <c r="AJ168" s="29">
        <f t="shared" si="61"/>
        <v>0</v>
      </c>
      <c r="AK168" s="29">
        <f t="shared" si="62"/>
        <v>0</v>
      </c>
      <c r="AL168" s="29">
        <f t="shared" si="63"/>
        <v>0</v>
      </c>
      <c r="AM168" s="29">
        <f t="shared" si="64"/>
        <v>0</v>
      </c>
      <c r="AN168" s="29">
        <f t="shared" si="65"/>
        <v>11</v>
      </c>
      <c r="AO168" s="29">
        <f t="shared" si="66"/>
        <v>0</v>
      </c>
    </row>
    <row r="169" spans="1:41" ht="28.5" customHeight="1" x14ac:dyDescent="0.25">
      <c r="A169" s="31">
        <v>165</v>
      </c>
      <c r="B169" s="36"/>
      <c r="C169" s="30" t="str">
        <f t="shared" si="46"/>
        <v/>
      </c>
      <c r="D169" s="4" t="str">
        <f>IF(LEN(PhieuBauCu!$C$3) &gt;0, IF(OR(LEN($B169)=0,LEN(D$1)=0),"",IF(OR($B169=0,$AN169&gt;PhieuBauCu!$C$20),0,IF(SUBSTITUTE(LOWER($B169),D$1,",")=LOWER($B169),1,0))),"")</f>
        <v/>
      </c>
      <c r="E169" s="4" t="str">
        <f>IF(LEN(PhieuBauCu!$C$3) &gt;0, IF(OR(LEN($B169)=0,LEN(E$1)=0),"",IF(OR($B169=0,$AN169&gt;PhieuBauCu!$C$20),0,IF(SUBSTITUTE(LOWER($B169),E$1,",")=LOWER($B169),1,0))),"")</f>
        <v/>
      </c>
      <c r="F169" s="4" t="str">
        <f>IF(LEN(PhieuBauCu!$C$3) &gt;0,  IF(OR(LEN($B169)=0,LEN(F$1)=0),"",IF(OR($B169=0,$AN169&gt;PhieuBauCu!$C$20),0,IF(SUBSTITUTE(LOWER($B169),F$1,",")=LOWER($B169),1,0))),"")</f>
        <v/>
      </c>
      <c r="G169" s="4" t="str">
        <f>IF(LEN(PhieuBauCu!$C$3) &gt;0,  IF(OR(LEN($B169)=0,LEN(G$1)=0),"",IF(OR($B169=0,$AN169&gt;PhieuBauCu!$C$20),0,IF(SUBSTITUTE(LOWER($B169),G$1,",")=LOWER($B169),1,0))),"")</f>
        <v/>
      </c>
      <c r="H169" s="4" t="str">
        <f>IF(LEN(PhieuBauCu!$C$3) &gt;0,  IF(OR(LEN($B169)=0,LEN(H$1)=0),"",IF(OR($B169=0,$AN169&gt;PhieuBauCu!$C$20),0,IF(SUBSTITUTE(LOWER($B169),H$1,",")=LOWER($B169),1,0))),"")</f>
        <v/>
      </c>
      <c r="I169" s="4" t="str">
        <f>IF(LEN(PhieuBauCu!$C$3) &gt;0,  IF(OR(LEN($B169)=0,LEN(I$1)=0),"",IF(OR($B169=0,$AN169&gt;PhieuBauCu!$C$20),0,IF(SUBSTITUTE(LOWER($B169),I$1,",")=LOWER($B169),1,0))),"")</f>
        <v/>
      </c>
      <c r="J169" s="4" t="str">
        <f>IF(LEN(PhieuBauCu!$C$3) &gt;0, IF(OR(LEN($B169)=0,LEN(J$1)=0),"",IF(OR($B169=0,$AN169&gt;PhieuBauCu!$C$20),0,IF(SUBSTITUTE(LOWER($B169),J$1,",")=LOWER($B169),1,0))),"")</f>
        <v/>
      </c>
      <c r="K169" s="4" t="str">
        <f>IF(LEN(PhieuBauCu!$C$3) &gt;0, IF(OR(LEN($B169)=0,LEN(K$1)=0),"",IF(OR($B169=0,$AN169&gt;PhieuBauCu!$C$20),0,IF(SUBSTITUTE(LOWER($B169),K$1,",")=LOWER($B169),1,0))),"")</f>
        <v/>
      </c>
      <c r="L169" s="4" t="str">
        <f>IF(LEN(PhieuBauCu!$C$3) &gt;0, IF(OR(LEN($B169)=0,LEN(L$1)=0),"",IF(OR($B169=0,$AN169&gt;PhieuBauCu!$C$20),0,IF(SUBSTITUTE(LOWER($B169),L$1,",")=LOWER($B169),1,0))),"")</f>
        <v/>
      </c>
      <c r="M169" s="4" t="str">
        <f>IF(LEN(PhieuBauCu!$C$3) &gt;0,  IF(OR(LEN($B169)=0,LEN(M$1)=0),"",IF(OR($B169=0,$AN169&gt;PhieuBauCu!$C$20),0,IF(SUBSTITUTE(LOWER($B169),M$1,",")=LOWER($B169),1,0))),"")</f>
        <v/>
      </c>
      <c r="N169" s="4" t="str">
        <f>IF(LEN(PhieuBauCu!$C$3) &gt;0,  IF(OR(LEN($B169)=0,LEN(N$1)=0),"",IF(OR($B169=0,$AN169&gt;PhieuBauCu!$C$20),0,IF(SUBSTITUTE(LOWER($B169),N$1,",")=LOWER($B169),1,0))),"")</f>
        <v/>
      </c>
      <c r="O169" s="4" t="str">
        <f>IF(LEN(PhieuBauCu!$C$3) &gt;0,  IF(OR(LEN($B169)=0,LEN(O$1)=0),"",IF(OR($B169=0,$AN169&gt;PhieuBauCu!$C$20),0,IF(SUBSTITUTE(LOWER($B169),O$1,",")=LOWER($B169),1,0))),"")</f>
        <v/>
      </c>
      <c r="P169" s="4" t="str">
        <f>IF(LEN(PhieuBauCu!$C$3) &gt;0,  IF(OR(LEN($B169)=0,LEN(P$1)=0),"",IF(OR($B169=0,$AN169&gt;PhieuBauCu!$C$20),0,IF(SUBSTITUTE(LOWER($B169),P$1,",")=LOWER($B169),1,0))),"")</f>
        <v/>
      </c>
      <c r="Q169" s="4" t="str">
        <f>IF(LEN(PhieuBauCu!$C$3) &gt;0,  IF(OR(LEN($B169)=0,LEN(Q$1)=0),"",IF(OR($B169=0,$AN169&gt;PhieuBauCu!$C$20),0,IF(SUBSTITUTE(LOWER($B169),Q$1,",")=LOWER($B169),1,0))),"")</f>
        <v/>
      </c>
      <c r="R169" s="4" t="str">
        <f>IF(LEN(PhieuBauCu!$C$3) &gt;0,  IF(OR(LEN($B169)=0,LEN(R$1)=0),"",IF(OR($B169=0,$AN169&gt;PhieuBauCu!$C$20),0,IF(SUBSTITUTE(LOWER($B169),R$1,",")=LOWER($B169),1,0))),"")</f>
        <v/>
      </c>
      <c r="S169" s="4" t="str">
        <f>IF(LEN(PhieuBauCu!$C$3) &gt;0,  IF(OR(LEN($B169)=0,LEN(S$1)=0),"",IF(OR($B169=0,$AN169&gt;PhieuBauCu!$C$20),0,IF(SUBSTITUTE(LOWER($B169),S$1,",")=LOWER($B169),1,0))),"")</f>
        <v/>
      </c>
      <c r="T169" s="4" t="str">
        <f>IF(LEN(PhieuBauCu!$C$3) &gt;0,  IF(OR(LEN($B169)=0,LEN(T$1)=0),"",IF(OR($B169=0,$AN169&gt;PhieuBauCu!$C$20),0,IF(SUBSTITUTE(LOWER($B169),T$1,",")=LOWER($B169),1,0))),"")</f>
        <v/>
      </c>
      <c r="U169" s="10">
        <f t="shared" si="47"/>
        <v>0</v>
      </c>
      <c r="V169" s="29">
        <f>IF(B169=0,0,IF(AND(LEN(B169&gt;0),U169&gt;=1, U169&lt;=PhieuBauCu!$C$20),1,0))</f>
        <v>0</v>
      </c>
      <c r="W169" s="29">
        <f t="shared" si="48"/>
        <v>1</v>
      </c>
      <c r="X169" s="29">
        <f t="shared" si="49"/>
        <v>1</v>
      </c>
      <c r="Y169" s="29">
        <f t="shared" si="50"/>
        <v>1</v>
      </c>
      <c r="Z169" s="29">
        <f t="shared" si="51"/>
        <v>1</v>
      </c>
      <c r="AA169" s="29">
        <f t="shared" si="52"/>
        <v>1</v>
      </c>
      <c r="AB169" s="29">
        <f t="shared" si="53"/>
        <v>1</v>
      </c>
      <c r="AC169" s="29">
        <f t="shared" si="54"/>
        <v>1</v>
      </c>
      <c r="AD169" s="29">
        <f t="shared" si="55"/>
        <v>1</v>
      </c>
      <c r="AE169" s="29">
        <f t="shared" si="56"/>
        <v>1</v>
      </c>
      <c r="AF169" s="29">
        <f t="shared" si="57"/>
        <v>1</v>
      </c>
      <c r="AG169" s="29">
        <f t="shared" si="58"/>
        <v>1</v>
      </c>
      <c r="AH169" s="29">
        <f t="shared" si="59"/>
        <v>0</v>
      </c>
      <c r="AI169" s="29">
        <f t="shared" si="60"/>
        <v>0</v>
      </c>
      <c r="AJ169" s="29">
        <f t="shared" si="61"/>
        <v>0</v>
      </c>
      <c r="AK169" s="29">
        <f t="shared" si="62"/>
        <v>0</v>
      </c>
      <c r="AL169" s="29">
        <f t="shared" si="63"/>
        <v>0</v>
      </c>
      <c r="AM169" s="29">
        <f t="shared" si="64"/>
        <v>0</v>
      </c>
      <c r="AN169" s="29">
        <f t="shared" si="65"/>
        <v>11</v>
      </c>
      <c r="AO169" s="29">
        <f t="shared" si="66"/>
        <v>0</v>
      </c>
    </row>
    <row r="170" spans="1:41" ht="28.5" customHeight="1" x14ac:dyDescent="0.25">
      <c r="A170" s="31">
        <v>166</v>
      </c>
      <c r="B170" s="36"/>
      <c r="C170" s="30" t="str">
        <f t="shared" si="46"/>
        <v/>
      </c>
      <c r="D170" s="4" t="str">
        <f>IF(LEN(PhieuBauCu!$C$3) &gt;0, IF(OR(LEN($B170)=0,LEN(D$1)=0),"",IF(OR($B170=0,$AN170&gt;PhieuBauCu!$C$20),0,IF(SUBSTITUTE(LOWER($B170),D$1,",")=LOWER($B170),1,0))),"")</f>
        <v/>
      </c>
      <c r="E170" s="4" t="str">
        <f>IF(LEN(PhieuBauCu!$C$3) &gt;0, IF(OR(LEN($B170)=0,LEN(E$1)=0),"",IF(OR($B170=0,$AN170&gt;PhieuBauCu!$C$20),0,IF(SUBSTITUTE(LOWER($B170),E$1,",")=LOWER($B170),1,0))),"")</f>
        <v/>
      </c>
      <c r="F170" s="4" t="str">
        <f>IF(LEN(PhieuBauCu!$C$3) &gt;0,  IF(OR(LEN($B170)=0,LEN(F$1)=0),"",IF(OR($B170=0,$AN170&gt;PhieuBauCu!$C$20),0,IF(SUBSTITUTE(LOWER($B170),F$1,",")=LOWER($B170),1,0))),"")</f>
        <v/>
      </c>
      <c r="G170" s="4" t="str">
        <f>IF(LEN(PhieuBauCu!$C$3) &gt;0,  IF(OR(LEN($B170)=0,LEN(G$1)=0),"",IF(OR($B170=0,$AN170&gt;PhieuBauCu!$C$20),0,IF(SUBSTITUTE(LOWER($B170),G$1,",")=LOWER($B170),1,0))),"")</f>
        <v/>
      </c>
      <c r="H170" s="4" t="str">
        <f>IF(LEN(PhieuBauCu!$C$3) &gt;0,  IF(OR(LEN($B170)=0,LEN(H$1)=0),"",IF(OR($B170=0,$AN170&gt;PhieuBauCu!$C$20),0,IF(SUBSTITUTE(LOWER($B170),H$1,",")=LOWER($B170),1,0))),"")</f>
        <v/>
      </c>
      <c r="I170" s="4" t="str">
        <f>IF(LEN(PhieuBauCu!$C$3) &gt;0,  IF(OR(LEN($B170)=0,LEN(I$1)=0),"",IF(OR($B170=0,$AN170&gt;PhieuBauCu!$C$20),0,IF(SUBSTITUTE(LOWER($B170),I$1,",")=LOWER($B170),1,0))),"")</f>
        <v/>
      </c>
      <c r="J170" s="4" t="str">
        <f>IF(LEN(PhieuBauCu!$C$3) &gt;0, IF(OR(LEN($B170)=0,LEN(J$1)=0),"",IF(OR($B170=0,$AN170&gt;PhieuBauCu!$C$20),0,IF(SUBSTITUTE(LOWER($B170),J$1,",")=LOWER($B170),1,0))),"")</f>
        <v/>
      </c>
      <c r="K170" s="4" t="str">
        <f>IF(LEN(PhieuBauCu!$C$3) &gt;0, IF(OR(LEN($B170)=0,LEN(K$1)=0),"",IF(OR($B170=0,$AN170&gt;PhieuBauCu!$C$20),0,IF(SUBSTITUTE(LOWER($B170),K$1,",")=LOWER($B170),1,0))),"")</f>
        <v/>
      </c>
      <c r="L170" s="4" t="str">
        <f>IF(LEN(PhieuBauCu!$C$3) &gt;0, IF(OR(LEN($B170)=0,LEN(L$1)=0),"",IF(OR($B170=0,$AN170&gt;PhieuBauCu!$C$20),0,IF(SUBSTITUTE(LOWER($B170),L$1,",")=LOWER($B170),1,0))),"")</f>
        <v/>
      </c>
      <c r="M170" s="4" t="str">
        <f>IF(LEN(PhieuBauCu!$C$3) &gt;0,  IF(OR(LEN($B170)=0,LEN(M$1)=0),"",IF(OR($B170=0,$AN170&gt;PhieuBauCu!$C$20),0,IF(SUBSTITUTE(LOWER($B170),M$1,",")=LOWER($B170),1,0))),"")</f>
        <v/>
      </c>
      <c r="N170" s="4" t="str">
        <f>IF(LEN(PhieuBauCu!$C$3) &gt;0,  IF(OR(LEN($B170)=0,LEN(N$1)=0),"",IF(OR($B170=0,$AN170&gt;PhieuBauCu!$C$20),0,IF(SUBSTITUTE(LOWER($B170),N$1,",")=LOWER($B170),1,0))),"")</f>
        <v/>
      </c>
      <c r="O170" s="4" t="str">
        <f>IF(LEN(PhieuBauCu!$C$3) &gt;0,  IF(OR(LEN($B170)=0,LEN(O$1)=0),"",IF(OR($B170=0,$AN170&gt;PhieuBauCu!$C$20),0,IF(SUBSTITUTE(LOWER($B170),O$1,",")=LOWER($B170),1,0))),"")</f>
        <v/>
      </c>
      <c r="P170" s="4" t="str">
        <f>IF(LEN(PhieuBauCu!$C$3) &gt;0,  IF(OR(LEN($B170)=0,LEN(P$1)=0),"",IF(OR($B170=0,$AN170&gt;PhieuBauCu!$C$20),0,IF(SUBSTITUTE(LOWER($B170),P$1,",")=LOWER($B170),1,0))),"")</f>
        <v/>
      </c>
      <c r="Q170" s="4" t="str">
        <f>IF(LEN(PhieuBauCu!$C$3) &gt;0,  IF(OR(LEN($B170)=0,LEN(Q$1)=0),"",IF(OR($B170=0,$AN170&gt;PhieuBauCu!$C$20),0,IF(SUBSTITUTE(LOWER($B170),Q$1,",")=LOWER($B170),1,0))),"")</f>
        <v/>
      </c>
      <c r="R170" s="4" t="str">
        <f>IF(LEN(PhieuBauCu!$C$3) &gt;0,  IF(OR(LEN($B170)=0,LEN(R$1)=0),"",IF(OR($B170=0,$AN170&gt;PhieuBauCu!$C$20),0,IF(SUBSTITUTE(LOWER($B170),R$1,",")=LOWER($B170),1,0))),"")</f>
        <v/>
      </c>
      <c r="S170" s="4" t="str">
        <f>IF(LEN(PhieuBauCu!$C$3) &gt;0,  IF(OR(LEN($B170)=0,LEN(S$1)=0),"",IF(OR($B170=0,$AN170&gt;PhieuBauCu!$C$20),0,IF(SUBSTITUTE(LOWER($B170),S$1,",")=LOWER($B170),1,0))),"")</f>
        <v/>
      </c>
      <c r="T170" s="4" t="str">
        <f>IF(LEN(PhieuBauCu!$C$3) &gt;0,  IF(OR(LEN($B170)=0,LEN(T$1)=0),"",IF(OR($B170=0,$AN170&gt;PhieuBauCu!$C$20),0,IF(SUBSTITUTE(LOWER($B170),T$1,",")=LOWER($B170),1,0))),"")</f>
        <v/>
      </c>
      <c r="U170" s="10">
        <f t="shared" si="47"/>
        <v>0</v>
      </c>
      <c r="V170" s="29">
        <f>IF(B170=0,0,IF(AND(LEN(B170&gt;0),U170&gt;=1, U170&lt;=PhieuBauCu!$C$20),1,0))</f>
        <v>0</v>
      </c>
      <c r="W170" s="29">
        <f t="shared" si="48"/>
        <v>1</v>
      </c>
      <c r="X170" s="29">
        <f t="shared" si="49"/>
        <v>1</v>
      </c>
      <c r="Y170" s="29">
        <f t="shared" si="50"/>
        <v>1</v>
      </c>
      <c r="Z170" s="29">
        <f t="shared" si="51"/>
        <v>1</v>
      </c>
      <c r="AA170" s="29">
        <f t="shared" si="52"/>
        <v>1</v>
      </c>
      <c r="AB170" s="29">
        <f t="shared" si="53"/>
        <v>1</v>
      </c>
      <c r="AC170" s="29">
        <f t="shared" si="54"/>
        <v>1</v>
      </c>
      <c r="AD170" s="29">
        <f t="shared" si="55"/>
        <v>1</v>
      </c>
      <c r="AE170" s="29">
        <f t="shared" si="56"/>
        <v>1</v>
      </c>
      <c r="AF170" s="29">
        <f t="shared" si="57"/>
        <v>1</v>
      </c>
      <c r="AG170" s="29">
        <f t="shared" si="58"/>
        <v>1</v>
      </c>
      <c r="AH170" s="29">
        <f t="shared" si="59"/>
        <v>0</v>
      </c>
      <c r="AI170" s="29">
        <f t="shared" si="60"/>
        <v>0</v>
      </c>
      <c r="AJ170" s="29">
        <f t="shared" si="61"/>
        <v>0</v>
      </c>
      <c r="AK170" s="29">
        <f t="shared" si="62"/>
        <v>0</v>
      </c>
      <c r="AL170" s="29">
        <f t="shared" si="63"/>
        <v>0</v>
      </c>
      <c r="AM170" s="29">
        <f t="shared" si="64"/>
        <v>0</v>
      </c>
      <c r="AN170" s="29">
        <f t="shared" si="65"/>
        <v>11</v>
      </c>
      <c r="AO170" s="29">
        <f t="shared" si="66"/>
        <v>0</v>
      </c>
    </row>
    <row r="171" spans="1:41" ht="28.5" customHeight="1" x14ac:dyDescent="0.25">
      <c r="A171" s="31">
        <v>167</v>
      </c>
      <c r="B171" s="36"/>
      <c r="C171" s="30" t="str">
        <f t="shared" si="46"/>
        <v/>
      </c>
      <c r="D171" s="4" t="str">
        <f>IF(LEN(PhieuBauCu!$C$3) &gt;0, IF(OR(LEN($B171)=0,LEN(D$1)=0),"",IF(OR($B171=0,$AN171&gt;PhieuBauCu!$C$20),0,IF(SUBSTITUTE(LOWER($B171),D$1,",")=LOWER($B171),1,0))),"")</f>
        <v/>
      </c>
      <c r="E171" s="4" t="str">
        <f>IF(LEN(PhieuBauCu!$C$3) &gt;0, IF(OR(LEN($B171)=0,LEN(E$1)=0),"",IF(OR($B171=0,$AN171&gt;PhieuBauCu!$C$20),0,IF(SUBSTITUTE(LOWER($B171),E$1,",")=LOWER($B171),1,0))),"")</f>
        <v/>
      </c>
      <c r="F171" s="4" t="str">
        <f>IF(LEN(PhieuBauCu!$C$3) &gt;0,  IF(OR(LEN($B171)=0,LEN(F$1)=0),"",IF(OR($B171=0,$AN171&gt;PhieuBauCu!$C$20),0,IF(SUBSTITUTE(LOWER($B171),F$1,",")=LOWER($B171),1,0))),"")</f>
        <v/>
      </c>
      <c r="G171" s="4" t="str">
        <f>IF(LEN(PhieuBauCu!$C$3) &gt;0,  IF(OR(LEN($B171)=0,LEN(G$1)=0),"",IF(OR($B171=0,$AN171&gt;PhieuBauCu!$C$20),0,IF(SUBSTITUTE(LOWER($B171),G$1,",")=LOWER($B171),1,0))),"")</f>
        <v/>
      </c>
      <c r="H171" s="4" t="str">
        <f>IF(LEN(PhieuBauCu!$C$3) &gt;0,  IF(OR(LEN($B171)=0,LEN(H$1)=0),"",IF(OR($B171=0,$AN171&gt;PhieuBauCu!$C$20),0,IF(SUBSTITUTE(LOWER($B171),H$1,",")=LOWER($B171),1,0))),"")</f>
        <v/>
      </c>
      <c r="I171" s="4" t="str">
        <f>IF(LEN(PhieuBauCu!$C$3) &gt;0,  IF(OR(LEN($B171)=0,LEN(I$1)=0),"",IF(OR($B171=0,$AN171&gt;PhieuBauCu!$C$20),0,IF(SUBSTITUTE(LOWER($B171),I$1,",")=LOWER($B171),1,0))),"")</f>
        <v/>
      </c>
      <c r="J171" s="4" t="str">
        <f>IF(LEN(PhieuBauCu!$C$3) &gt;0, IF(OR(LEN($B171)=0,LEN(J$1)=0),"",IF(OR($B171=0,$AN171&gt;PhieuBauCu!$C$20),0,IF(SUBSTITUTE(LOWER($B171),J$1,",")=LOWER($B171),1,0))),"")</f>
        <v/>
      </c>
      <c r="K171" s="4" t="str">
        <f>IF(LEN(PhieuBauCu!$C$3) &gt;0, IF(OR(LEN($B171)=0,LEN(K$1)=0),"",IF(OR($B171=0,$AN171&gt;PhieuBauCu!$C$20),0,IF(SUBSTITUTE(LOWER($B171),K$1,",")=LOWER($B171),1,0))),"")</f>
        <v/>
      </c>
      <c r="L171" s="4" t="str">
        <f>IF(LEN(PhieuBauCu!$C$3) &gt;0, IF(OR(LEN($B171)=0,LEN(L$1)=0),"",IF(OR($B171=0,$AN171&gt;PhieuBauCu!$C$20),0,IF(SUBSTITUTE(LOWER($B171),L$1,",")=LOWER($B171),1,0))),"")</f>
        <v/>
      </c>
      <c r="M171" s="4" t="str">
        <f>IF(LEN(PhieuBauCu!$C$3) &gt;0,  IF(OR(LEN($B171)=0,LEN(M$1)=0),"",IF(OR($B171=0,$AN171&gt;PhieuBauCu!$C$20),0,IF(SUBSTITUTE(LOWER($B171),M$1,",")=LOWER($B171),1,0))),"")</f>
        <v/>
      </c>
      <c r="N171" s="4" t="str">
        <f>IF(LEN(PhieuBauCu!$C$3) &gt;0,  IF(OR(LEN($B171)=0,LEN(N$1)=0),"",IF(OR($B171=0,$AN171&gt;PhieuBauCu!$C$20),0,IF(SUBSTITUTE(LOWER($B171),N$1,",")=LOWER($B171),1,0))),"")</f>
        <v/>
      </c>
      <c r="O171" s="4" t="str">
        <f>IF(LEN(PhieuBauCu!$C$3) &gt;0,  IF(OR(LEN($B171)=0,LEN(O$1)=0),"",IF(OR($B171=0,$AN171&gt;PhieuBauCu!$C$20),0,IF(SUBSTITUTE(LOWER($B171),O$1,",")=LOWER($B171),1,0))),"")</f>
        <v/>
      </c>
      <c r="P171" s="4" t="str">
        <f>IF(LEN(PhieuBauCu!$C$3) &gt;0,  IF(OR(LEN($B171)=0,LEN(P$1)=0),"",IF(OR($B171=0,$AN171&gt;PhieuBauCu!$C$20),0,IF(SUBSTITUTE(LOWER($B171),P$1,",")=LOWER($B171),1,0))),"")</f>
        <v/>
      </c>
      <c r="Q171" s="4" t="str">
        <f>IF(LEN(PhieuBauCu!$C$3) &gt;0,  IF(OR(LEN($B171)=0,LEN(Q$1)=0),"",IF(OR($B171=0,$AN171&gt;PhieuBauCu!$C$20),0,IF(SUBSTITUTE(LOWER($B171),Q$1,",")=LOWER($B171),1,0))),"")</f>
        <v/>
      </c>
      <c r="R171" s="4" t="str">
        <f>IF(LEN(PhieuBauCu!$C$3) &gt;0,  IF(OR(LEN($B171)=0,LEN(R$1)=0),"",IF(OR($B171=0,$AN171&gt;PhieuBauCu!$C$20),0,IF(SUBSTITUTE(LOWER($B171),R$1,",")=LOWER($B171),1,0))),"")</f>
        <v/>
      </c>
      <c r="S171" s="4" t="str">
        <f>IF(LEN(PhieuBauCu!$C$3) &gt;0,  IF(OR(LEN($B171)=0,LEN(S$1)=0),"",IF(OR($B171=0,$AN171&gt;PhieuBauCu!$C$20),0,IF(SUBSTITUTE(LOWER($B171),S$1,",")=LOWER($B171),1,0))),"")</f>
        <v/>
      </c>
      <c r="T171" s="4" t="str">
        <f>IF(LEN(PhieuBauCu!$C$3) &gt;0,  IF(OR(LEN($B171)=0,LEN(T$1)=0),"",IF(OR($B171=0,$AN171&gt;PhieuBauCu!$C$20),0,IF(SUBSTITUTE(LOWER($B171),T$1,",")=LOWER($B171),1,0))),"")</f>
        <v/>
      </c>
      <c r="U171" s="10">
        <f t="shared" si="47"/>
        <v>0</v>
      </c>
      <c r="V171" s="29">
        <f>IF(B171=0,0,IF(AND(LEN(B171&gt;0),U171&gt;=1, U171&lt;=PhieuBauCu!$C$20),1,0))</f>
        <v>0</v>
      </c>
      <c r="W171" s="29">
        <f t="shared" si="48"/>
        <v>1</v>
      </c>
      <c r="X171" s="29">
        <f t="shared" si="49"/>
        <v>1</v>
      </c>
      <c r="Y171" s="29">
        <f t="shared" si="50"/>
        <v>1</v>
      </c>
      <c r="Z171" s="29">
        <f t="shared" si="51"/>
        <v>1</v>
      </c>
      <c r="AA171" s="29">
        <f t="shared" si="52"/>
        <v>1</v>
      </c>
      <c r="AB171" s="29">
        <f t="shared" si="53"/>
        <v>1</v>
      </c>
      <c r="AC171" s="29">
        <f t="shared" si="54"/>
        <v>1</v>
      </c>
      <c r="AD171" s="29">
        <f t="shared" si="55"/>
        <v>1</v>
      </c>
      <c r="AE171" s="29">
        <f t="shared" si="56"/>
        <v>1</v>
      </c>
      <c r="AF171" s="29">
        <f t="shared" si="57"/>
        <v>1</v>
      </c>
      <c r="AG171" s="29">
        <f t="shared" si="58"/>
        <v>1</v>
      </c>
      <c r="AH171" s="29">
        <f t="shared" si="59"/>
        <v>0</v>
      </c>
      <c r="AI171" s="29">
        <f t="shared" si="60"/>
        <v>0</v>
      </c>
      <c r="AJ171" s="29">
        <f t="shared" si="61"/>
        <v>0</v>
      </c>
      <c r="AK171" s="29">
        <f t="shared" si="62"/>
        <v>0</v>
      </c>
      <c r="AL171" s="29">
        <f t="shared" si="63"/>
        <v>0</v>
      </c>
      <c r="AM171" s="29">
        <f t="shared" si="64"/>
        <v>0</v>
      </c>
      <c r="AN171" s="29">
        <f t="shared" si="65"/>
        <v>11</v>
      </c>
      <c r="AO171" s="29">
        <f t="shared" si="66"/>
        <v>0</v>
      </c>
    </row>
    <row r="172" spans="1:41" ht="28.5" customHeight="1" x14ac:dyDescent="0.25">
      <c r="A172" s="31">
        <v>168</v>
      </c>
      <c r="B172" s="36"/>
      <c r="C172" s="30" t="str">
        <f t="shared" si="46"/>
        <v/>
      </c>
      <c r="D172" s="4" t="str">
        <f>IF(LEN(PhieuBauCu!$C$3) &gt;0, IF(OR(LEN($B172)=0,LEN(D$1)=0),"",IF(OR($B172=0,$AN172&gt;PhieuBauCu!$C$20),0,IF(SUBSTITUTE(LOWER($B172),D$1,",")=LOWER($B172),1,0))),"")</f>
        <v/>
      </c>
      <c r="E172" s="4" t="str">
        <f>IF(LEN(PhieuBauCu!$C$3) &gt;0, IF(OR(LEN($B172)=0,LEN(E$1)=0),"",IF(OR($B172=0,$AN172&gt;PhieuBauCu!$C$20),0,IF(SUBSTITUTE(LOWER($B172),E$1,",")=LOWER($B172),1,0))),"")</f>
        <v/>
      </c>
      <c r="F172" s="4" t="str">
        <f>IF(LEN(PhieuBauCu!$C$3) &gt;0,  IF(OR(LEN($B172)=0,LEN(F$1)=0),"",IF(OR($B172=0,$AN172&gt;PhieuBauCu!$C$20),0,IF(SUBSTITUTE(LOWER($B172),F$1,",")=LOWER($B172),1,0))),"")</f>
        <v/>
      </c>
      <c r="G172" s="4" t="str">
        <f>IF(LEN(PhieuBauCu!$C$3) &gt;0,  IF(OR(LEN($B172)=0,LEN(G$1)=0),"",IF(OR($B172=0,$AN172&gt;PhieuBauCu!$C$20),0,IF(SUBSTITUTE(LOWER($B172),G$1,",")=LOWER($B172),1,0))),"")</f>
        <v/>
      </c>
      <c r="H172" s="4" t="str">
        <f>IF(LEN(PhieuBauCu!$C$3) &gt;0,  IF(OR(LEN($B172)=0,LEN(H$1)=0),"",IF(OR($B172=0,$AN172&gt;PhieuBauCu!$C$20),0,IF(SUBSTITUTE(LOWER($B172),H$1,",")=LOWER($B172),1,0))),"")</f>
        <v/>
      </c>
      <c r="I172" s="4" t="str">
        <f>IF(LEN(PhieuBauCu!$C$3) &gt;0,  IF(OR(LEN($B172)=0,LEN(I$1)=0),"",IF(OR($B172=0,$AN172&gt;PhieuBauCu!$C$20),0,IF(SUBSTITUTE(LOWER($B172),I$1,",")=LOWER($B172),1,0))),"")</f>
        <v/>
      </c>
      <c r="J172" s="4" t="str">
        <f>IF(LEN(PhieuBauCu!$C$3) &gt;0, IF(OR(LEN($B172)=0,LEN(J$1)=0),"",IF(OR($B172=0,$AN172&gt;PhieuBauCu!$C$20),0,IF(SUBSTITUTE(LOWER($B172),J$1,",")=LOWER($B172),1,0))),"")</f>
        <v/>
      </c>
      <c r="K172" s="4" t="str">
        <f>IF(LEN(PhieuBauCu!$C$3) &gt;0, IF(OR(LEN($B172)=0,LEN(K$1)=0),"",IF(OR($B172=0,$AN172&gt;PhieuBauCu!$C$20),0,IF(SUBSTITUTE(LOWER($B172),K$1,",")=LOWER($B172),1,0))),"")</f>
        <v/>
      </c>
      <c r="L172" s="4" t="str">
        <f>IF(LEN(PhieuBauCu!$C$3) &gt;0, IF(OR(LEN($B172)=0,LEN(L$1)=0),"",IF(OR($B172=0,$AN172&gt;PhieuBauCu!$C$20),0,IF(SUBSTITUTE(LOWER($B172),L$1,",")=LOWER($B172),1,0))),"")</f>
        <v/>
      </c>
      <c r="M172" s="4" t="str">
        <f>IF(LEN(PhieuBauCu!$C$3) &gt;0,  IF(OR(LEN($B172)=0,LEN(M$1)=0),"",IF(OR($B172=0,$AN172&gt;PhieuBauCu!$C$20),0,IF(SUBSTITUTE(LOWER($B172),M$1,",")=LOWER($B172),1,0))),"")</f>
        <v/>
      </c>
      <c r="N172" s="4" t="str">
        <f>IF(LEN(PhieuBauCu!$C$3) &gt;0,  IF(OR(LEN($B172)=0,LEN(N$1)=0),"",IF(OR($B172=0,$AN172&gt;PhieuBauCu!$C$20),0,IF(SUBSTITUTE(LOWER($B172),N$1,",")=LOWER($B172),1,0))),"")</f>
        <v/>
      </c>
      <c r="O172" s="4" t="str">
        <f>IF(LEN(PhieuBauCu!$C$3) &gt;0,  IF(OR(LEN($B172)=0,LEN(O$1)=0),"",IF(OR($B172=0,$AN172&gt;PhieuBauCu!$C$20),0,IF(SUBSTITUTE(LOWER($B172),O$1,",")=LOWER($B172),1,0))),"")</f>
        <v/>
      </c>
      <c r="P172" s="4" t="str">
        <f>IF(LEN(PhieuBauCu!$C$3) &gt;0,  IF(OR(LEN($B172)=0,LEN(P$1)=0),"",IF(OR($B172=0,$AN172&gt;PhieuBauCu!$C$20),0,IF(SUBSTITUTE(LOWER($B172),P$1,",")=LOWER($B172),1,0))),"")</f>
        <v/>
      </c>
      <c r="Q172" s="4" t="str">
        <f>IF(LEN(PhieuBauCu!$C$3) &gt;0,  IF(OR(LEN($B172)=0,LEN(Q$1)=0),"",IF(OR($B172=0,$AN172&gt;PhieuBauCu!$C$20),0,IF(SUBSTITUTE(LOWER($B172),Q$1,",")=LOWER($B172),1,0))),"")</f>
        <v/>
      </c>
      <c r="R172" s="4" t="str">
        <f>IF(LEN(PhieuBauCu!$C$3) &gt;0,  IF(OR(LEN($B172)=0,LEN(R$1)=0),"",IF(OR($B172=0,$AN172&gt;PhieuBauCu!$C$20),0,IF(SUBSTITUTE(LOWER($B172),R$1,",")=LOWER($B172),1,0))),"")</f>
        <v/>
      </c>
      <c r="S172" s="4" t="str">
        <f>IF(LEN(PhieuBauCu!$C$3) &gt;0,  IF(OR(LEN($B172)=0,LEN(S$1)=0),"",IF(OR($B172=0,$AN172&gt;PhieuBauCu!$C$20),0,IF(SUBSTITUTE(LOWER($B172),S$1,",")=LOWER($B172),1,0))),"")</f>
        <v/>
      </c>
      <c r="T172" s="4" t="str">
        <f>IF(LEN(PhieuBauCu!$C$3) &gt;0,  IF(OR(LEN($B172)=0,LEN(T$1)=0),"",IF(OR($B172=0,$AN172&gt;PhieuBauCu!$C$20),0,IF(SUBSTITUTE(LOWER($B172),T$1,",")=LOWER($B172),1,0))),"")</f>
        <v/>
      </c>
      <c r="U172" s="10">
        <f t="shared" si="47"/>
        <v>0</v>
      </c>
      <c r="V172" s="29">
        <f>IF(B172=0,0,IF(AND(LEN(B172&gt;0),U172&gt;=1, U172&lt;=PhieuBauCu!$C$20),1,0))</f>
        <v>0</v>
      </c>
      <c r="W172" s="29">
        <f t="shared" si="48"/>
        <v>1</v>
      </c>
      <c r="X172" s="29">
        <f t="shared" si="49"/>
        <v>1</v>
      </c>
      <c r="Y172" s="29">
        <f t="shared" si="50"/>
        <v>1</v>
      </c>
      <c r="Z172" s="29">
        <f t="shared" si="51"/>
        <v>1</v>
      </c>
      <c r="AA172" s="29">
        <f t="shared" si="52"/>
        <v>1</v>
      </c>
      <c r="AB172" s="29">
        <f t="shared" si="53"/>
        <v>1</v>
      </c>
      <c r="AC172" s="29">
        <f t="shared" si="54"/>
        <v>1</v>
      </c>
      <c r="AD172" s="29">
        <f t="shared" si="55"/>
        <v>1</v>
      </c>
      <c r="AE172" s="29">
        <f t="shared" si="56"/>
        <v>1</v>
      </c>
      <c r="AF172" s="29">
        <f t="shared" si="57"/>
        <v>1</v>
      </c>
      <c r="AG172" s="29">
        <f t="shared" si="58"/>
        <v>1</v>
      </c>
      <c r="AH172" s="29">
        <f t="shared" si="59"/>
        <v>0</v>
      </c>
      <c r="AI172" s="29">
        <f t="shared" si="60"/>
        <v>0</v>
      </c>
      <c r="AJ172" s="29">
        <f t="shared" si="61"/>
        <v>0</v>
      </c>
      <c r="AK172" s="29">
        <f t="shared" si="62"/>
        <v>0</v>
      </c>
      <c r="AL172" s="29">
        <f t="shared" si="63"/>
        <v>0</v>
      </c>
      <c r="AM172" s="29">
        <f t="shared" si="64"/>
        <v>0</v>
      </c>
      <c r="AN172" s="29">
        <f t="shared" si="65"/>
        <v>11</v>
      </c>
      <c r="AO172" s="29">
        <f t="shared" si="66"/>
        <v>0</v>
      </c>
    </row>
    <row r="173" spans="1:41" ht="28.5" customHeight="1" x14ac:dyDescent="0.25">
      <c r="A173" s="31">
        <v>169</v>
      </c>
      <c r="B173" s="36"/>
      <c r="C173" s="30" t="str">
        <f t="shared" si="46"/>
        <v/>
      </c>
      <c r="D173" s="4" t="str">
        <f>IF(LEN(PhieuBauCu!$C$3) &gt;0, IF(OR(LEN($B173)=0,LEN(D$1)=0),"",IF(OR($B173=0,$AN173&gt;PhieuBauCu!$C$20),0,IF(SUBSTITUTE(LOWER($B173),D$1,",")=LOWER($B173),1,0))),"")</f>
        <v/>
      </c>
      <c r="E173" s="4" t="str">
        <f>IF(LEN(PhieuBauCu!$C$3) &gt;0, IF(OR(LEN($B173)=0,LEN(E$1)=0),"",IF(OR($B173=0,$AN173&gt;PhieuBauCu!$C$20),0,IF(SUBSTITUTE(LOWER($B173),E$1,",")=LOWER($B173),1,0))),"")</f>
        <v/>
      </c>
      <c r="F173" s="4" t="str">
        <f>IF(LEN(PhieuBauCu!$C$3) &gt;0,  IF(OR(LEN($B173)=0,LEN(F$1)=0),"",IF(OR($B173=0,$AN173&gt;PhieuBauCu!$C$20),0,IF(SUBSTITUTE(LOWER($B173),F$1,",")=LOWER($B173),1,0))),"")</f>
        <v/>
      </c>
      <c r="G173" s="4" t="str">
        <f>IF(LEN(PhieuBauCu!$C$3) &gt;0,  IF(OR(LEN($B173)=0,LEN(G$1)=0),"",IF(OR($B173=0,$AN173&gt;PhieuBauCu!$C$20),0,IF(SUBSTITUTE(LOWER($B173),G$1,",")=LOWER($B173),1,0))),"")</f>
        <v/>
      </c>
      <c r="H173" s="4" t="str">
        <f>IF(LEN(PhieuBauCu!$C$3) &gt;0,  IF(OR(LEN($B173)=0,LEN(H$1)=0),"",IF(OR($B173=0,$AN173&gt;PhieuBauCu!$C$20),0,IF(SUBSTITUTE(LOWER($B173),H$1,",")=LOWER($B173),1,0))),"")</f>
        <v/>
      </c>
      <c r="I173" s="4" t="str">
        <f>IF(LEN(PhieuBauCu!$C$3) &gt;0,  IF(OR(LEN($B173)=0,LEN(I$1)=0),"",IF(OR($B173=0,$AN173&gt;PhieuBauCu!$C$20),0,IF(SUBSTITUTE(LOWER($B173),I$1,",")=LOWER($B173),1,0))),"")</f>
        <v/>
      </c>
      <c r="J173" s="4" t="str">
        <f>IF(LEN(PhieuBauCu!$C$3) &gt;0, IF(OR(LEN($B173)=0,LEN(J$1)=0),"",IF(OR($B173=0,$AN173&gt;PhieuBauCu!$C$20),0,IF(SUBSTITUTE(LOWER($B173),J$1,",")=LOWER($B173),1,0))),"")</f>
        <v/>
      </c>
      <c r="K173" s="4" t="str">
        <f>IF(LEN(PhieuBauCu!$C$3) &gt;0, IF(OR(LEN($B173)=0,LEN(K$1)=0),"",IF(OR($B173=0,$AN173&gt;PhieuBauCu!$C$20),0,IF(SUBSTITUTE(LOWER($B173),K$1,",")=LOWER($B173),1,0))),"")</f>
        <v/>
      </c>
      <c r="L173" s="4" t="str">
        <f>IF(LEN(PhieuBauCu!$C$3) &gt;0, IF(OR(LEN($B173)=0,LEN(L$1)=0),"",IF(OR($B173=0,$AN173&gt;PhieuBauCu!$C$20),0,IF(SUBSTITUTE(LOWER($B173),L$1,",")=LOWER($B173),1,0))),"")</f>
        <v/>
      </c>
      <c r="M173" s="4" t="str">
        <f>IF(LEN(PhieuBauCu!$C$3) &gt;0,  IF(OR(LEN($B173)=0,LEN(M$1)=0),"",IF(OR($B173=0,$AN173&gt;PhieuBauCu!$C$20),0,IF(SUBSTITUTE(LOWER($B173),M$1,",")=LOWER($B173),1,0))),"")</f>
        <v/>
      </c>
      <c r="N173" s="4" t="str">
        <f>IF(LEN(PhieuBauCu!$C$3) &gt;0,  IF(OR(LEN($B173)=0,LEN(N$1)=0),"",IF(OR($B173=0,$AN173&gt;PhieuBauCu!$C$20),0,IF(SUBSTITUTE(LOWER($B173),N$1,",")=LOWER($B173),1,0))),"")</f>
        <v/>
      </c>
      <c r="O173" s="4" t="str">
        <f>IF(LEN(PhieuBauCu!$C$3) &gt;0,  IF(OR(LEN($B173)=0,LEN(O$1)=0),"",IF(OR($B173=0,$AN173&gt;PhieuBauCu!$C$20),0,IF(SUBSTITUTE(LOWER($B173),O$1,",")=LOWER($B173),1,0))),"")</f>
        <v/>
      </c>
      <c r="P173" s="4" t="str">
        <f>IF(LEN(PhieuBauCu!$C$3) &gt;0,  IF(OR(LEN($B173)=0,LEN(P$1)=0),"",IF(OR($B173=0,$AN173&gt;PhieuBauCu!$C$20),0,IF(SUBSTITUTE(LOWER($B173),P$1,",")=LOWER($B173),1,0))),"")</f>
        <v/>
      </c>
      <c r="Q173" s="4" t="str">
        <f>IF(LEN(PhieuBauCu!$C$3) &gt;0,  IF(OR(LEN($B173)=0,LEN(Q$1)=0),"",IF(OR($B173=0,$AN173&gt;PhieuBauCu!$C$20),0,IF(SUBSTITUTE(LOWER($B173),Q$1,",")=LOWER($B173),1,0))),"")</f>
        <v/>
      </c>
      <c r="R173" s="4" t="str">
        <f>IF(LEN(PhieuBauCu!$C$3) &gt;0,  IF(OR(LEN($B173)=0,LEN(R$1)=0),"",IF(OR($B173=0,$AN173&gt;PhieuBauCu!$C$20),0,IF(SUBSTITUTE(LOWER($B173),R$1,",")=LOWER($B173),1,0))),"")</f>
        <v/>
      </c>
      <c r="S173" s="4" t="str">
        <f>IF(LEN(PhieuBauCu!$C$3) &gt;0,  IF(OR(LEN($B173)=0,LEN(S$1)=0),"",IF(OR($B173=0,$AN173&gt;PhieuBauCu!$C$20),0,IF(SUBSTITUTE(LOWER($B173),S$1,",")=LOWER($B173),1,0))),"")</f>
        <v/>
      </c>
      <c r="T173" s="4" t="str">
        <f>IF(LEN(PhieuBauCu!$C$3) &gt;0,  IF(OR(LEN($B173)=0,LEN(T$1)=0),"",IF(OR($B173=0,$AN173&gt;PhieuBauCu!$C$20),0,IF(SUBSTITUTE(LOWER($B173),T$1,",")=LOWER($B173),1,0))),"")</f>
        <v/>
      </c>
      <c r="U173" s="10">
        <f t="shared" si="47"/>
        <v>0</v>
      </c>
      <c r="V173" s="29">
        <f>IF(B173=0,0,IF(AND(LEN(B173&gt;0),U173&gt;=1, U173&lt;=PhieuBauCu!$C$20),1,0))</f>
        <v>0</v>
      </c>
      <c r="W173" s="29">
        <f t="shared" si="48"/>
        <v>1</v>
      </c>
      <c r="X173" s="29">
        <f t="shared" si="49"/>
        <v>1</v>
      </c>
      <c r="Y173" s="29">
        <f t="shared" si="50"/>
        <v>1</v>
      </c>
      <c r="Z173" s="29">
        <f t="shared" si="51"/>
        <v>1</v>
      </c>
      <c r="AA173" s="29">
        <f t="shared" si="52"/>
        <v>1</v>
      </c>
      <c r="AB173" s="29">
        <f t="shared" si="53"/>
        <v>1</v>
      </c>
      <c r="AC173" s="29">
        <f t="shared" si="54"/>
        <v>1</v>
      </c>
      <c r="AD173" s="29">
        <f t="shared" si="55"/>
        <v>1</v>
      </c>
      <c r="AE173" s="29">
        <f t="shared" si="56"/>
        <v>1</v>
      </c>
      <c r="AF173" s="29">
        <f t="shared" si="57"/>
        <v>1</v>
      </c>
      <c r="AG173" s="29">
        <f t="shared" si="58"/>
        <v>1</v>
      </c>
      <c r="AH173" s="29">
        <f t="shared" si="59"/>
        <v>0</v>
      </c>
      <c r="AI173" s="29">
        <f t="shared" si="60"/>
        <v>0</v>
      </c>
      <c r="AJ173" s="29">
        <f t="shared" si="61"/>
        <v>0</v>
      </c>
      <c r="AK173" s="29">
        <f t="shared" si="62"/>
        <v>0</v>
      </c>
      <c r="AL173" s="29">
        <f t="shared" si="63"/>
        <v>0</v>
      </c>
      <c r="AM173" s="29">
        <f t="shared" si="64"/>
        <v>0</v>
      </c>
      <c r="AN173" s="29">
        <f t="shared" si="65"/>
        <v>11</v>
      </c>
      <c r="AO173" s="29">
        <f t="shared" si="66"/>
        <v>0</v>
      </c>
    </row>
    <row r="174" spans="1:41" ht="28.5" customHeight="1" x14ac:dyDescent="0.25">
      <c r="A174" s="31">
        <v>170</v>
      </c>
      <c r="B174" s="36"/>
      <c r="C174" s="30" t="str">
        <f t="shared" si="46"/>
        <v/>
      </c>
      <c r="D174" s="4" t="str">
        <f>IF(LEN(PhieuBauCu!$C$3) &gt;0, IF(OR(LEN($B174)=0,LEN(D$1)=0),"",IF(OR($B174=0,$AN174&gt;PhieuBauCu!$C$20),0,IF(SUBSTITUTE(LOWER($B174),D$1,",")=LOWER($B174),1,0))),"")</f>
        <v/>
      </c>
      <c r="E174" s="4" t="str">
        <f>IF(LEN(PhieuBauCu!$C$3) &gt;0, IF(OR(LEN($B174)=0,LEN(E$1)=0),"",IF(OR($B174=0,$AN174&gt;PhieuBauCu!$C$20),0,IF(SUBSTITUTE(LOWER($B174),E$1,",")=LOWER($B174),1,0))),"")</f>
        <v/>
      </c>
      <c r="F174" s="4" t="str">
        <f>IF(LEN(PhieuBauCu!$C$3) &gt;0,  IF(OR(LEN($B174)=0,LEN(F$1)=0),"",IF(OR($B174=0,$AN174&gt;PhieuBauCu!$C$20),0,IF(SUBSTITUTE(LOWER($B174),F$1,",")=LOWER($B174),1,0))),"")</f>
        <v/>
      </c>
      <c r="G174" s="4" t="str">
        <f>IF(LEN(PhieuBauCu!$C$3) &gt;0,  IF(OR(LEN($B174)=0,LEN(G$1)=0),"",IF(OR($B174=0,$AN174&gt;PhieuBauCu!$C$20),0,IF(SUBSTITUTE(LOWER($B174),G$1,",")=LOWER($B174),1,0))),"")</f>
        <v/>
      </c>
      <c r="H174" s="4" t="str">
        <f>IF(LEN(PhieuBauCu!$C$3) &gt;0,  IF(OR(LEN($B174)=0,LEN(H$1)=0),"",IF(OR($B174=0,$AN174&gt;PhieuBauCu!$C$20),0,IF(SUBSTITUTE(LOWER($B174),H$1,",")=LOWER($B174),1,0))),"")</f>
        <v/>
      </c>
      <c r="I174" s="4" t="str">
        <f>IF(LEN(PhieuBauCu!$C$3) &gt;0,  IF(OR(LEN($B174)=0,LEN(I$1)=0),"",IF(OR($B174=0,$AN174&gt;PhieuBauCu!$C$20),0,IF(SUBSTITUTE(LOWER($B174),I$1,",")=LOWER($B174),1,0))),"")</f>
        <v/>
      </c>
      <c r="J174" s="4" t="str">
        <f>IF(LEN(PhieuBauCu!$C$3) &gt;0, IF(OR(LEN($B174)=0,LEN(J$1)=0),"",IF(OR($B174=0,$AN174&gt;PhieuBauCu!$C$20),0,IF(SUBSTITUTE(LOWER($B174),J$1,",")=LOWER($B174),1,0))),"")</f>
        <v/>
      </c>
      <c r="K174" s="4" t="str">
        <f>IF(LEN(PhieuBauCu!$C$3) &gt;0, IF(OR(LEN($B174)=0,LEN(K$1)=0),"",IF(OR($B174=0,$AN174&gt;PhieuBauCu!$C$20),0,IF(SUBSTITUTE(LOWER($B174),K$1,",")=LOWER($B174),1,0))),"")</f>
        <v/>
      </c>
      <c r="L174" s="4" t="str">
        <f>IF(LEN(PhieuBauCu!$C$3) &gt;0, IF(OR(LEN($B174)=0,LEN(L$1)=0),"",IF(OR($B174=0,$AN174&gt;PhieuBauCu!$C$20),0,IF(SUBSTITUTE(LOWER($B174),L$1,",")=LOWER($B174),1,0))),"")</f>
        <v/>
      </c>
      <c r="M174" s="4" t="str">
        <f>IF(LEN(PhieuBauCu!$C$3) &gt;0,  IF(OR(LEN($B174)=0,LEN(M$1)=0),"",IF(OR($B174=0,$AN174&gt;PhieuBauCu!$C$20),0,IF(SUBSTITUTE(LOWER($B174),M$1,",")=LOWER($B174),1,0))),"")</f>
        <v/>
      </c>
      <c r="N174" s="4" t="str">
        <f>IF(LEN(PhieuBauCu!$C$3) &gt;0,  IF(OR(LEN($B174)=0,LEN(N$1)=0),"",IF(OR($B174=0,$AN174&gt;PhieuBauCu!$C$20),0,IF(SUBSTITUTE(LOWER($B174),N$1,",")=LOWER($B174),1,0))),"")</f>
        <v/>
      </c>
      <c r="O174" s="4" t="str">
        <f>IF(LEN(PhieuBauCu!$C$3) &gt;0,  IF(OR(LEN($B174)=0,LEN(O$1)=0),"",IF(OR($B174=0,$AN174&gt;PhieuBauCu!$C$20),0,IF(SUBSTITUTE(LOWER($B174),O$1,",")=LOWER($B174),1,0))),"")</f>
        <v/>
      </c>
      <c r="P174" s="4" t="str">
        <f>IF(LEN(PhieuBauCu!$C$3) &gt;0,  IF(OR(LEN($B174)=0,LEN(P$1)=0),"",IF(OR($B174=0,$AN174&gt;PhieuBauCu!$C$20),0,IF(SUBSTITUTE(LOWER($B174),P$1,",")=LOWER($B174),1,0))),"")</f>
        <v/>
      </c>
      <c r="Q174" s="4" t="str">
        <f>IF(LEN(PhieuBauCu!$C$3) &gt;0,  IF(OR(LEN($B174)=0,LEN(Q$1)=0),"",IF(OR($B174=0,$AN174&gt;PhieuBauCu!$C$20),0,IF(SUBSTITUTE(LOWER($B174),Q$1,",")=LOWER($B174),1,0))),"")</f>
        <v/>
      </c>
      <c r="R174" s="4" t="str">
        <f>IF(LEN(PhieuBauCu!$C$3) &gt;0,  IF(OR(LEN($B174)=0,LEN(R$1)=0),"",IF(OR($B174=0,$AN174&gt;PhieuBauCu!$C$20),0,IF(SUBSTITUTE(LOWER($B174),R$1,",")=LOWER($B174),1,0))),"")</f>
        <v/>
      </c>
      <c r="S174" s="4" t="str">
        <f>IF(LEN(PhieuBauCu!$C$3) &gt;0,  IF(OR(LEN($B174)=0,LEN(S$1)=0),"",IF(OR($B174=0,$AN174&gt;PhieuBauCu!$C$20),0,IF(SUBSTITUTE(LOWER($B174),S$1,",")=LOWER($B174),1,0))),"")</f>
        <v/>
      </c>
      <c r="T174" s="4" t="str">
        <f>IF(LEN(PhieuBauCu!$C$3) &gt;0,  IF(OR(LEN($B174)=0,LEN(T$1)=0),"",IF(OR($B174=0,$AN174&gt;PhieuBauCu!$C$20),0,IF(SUBSTITUTE(LOWER($B174),T$1,",")=LOWER($B174),1,0))),"")</f>
        <v/>
      </c>
      <c r="U174" s="10">
        <f t="shared" si="47"/>
        <v>0</v>
      </c>
      <c r="V174" s="29">
        <f>IF(B174=0,0,IF(AND(LEN(B174&gt;0),U174&gt;=1, U174&lt;=PhieuBauCu!$C$20),1,0))</f>
        <v>0</v>
      </c>
      <c r="W174" s="29">
        <f t="shared" si="48"/>
        <v>1</v>
      </c>
      <c r="X174" s="29">
        <f t="shared" si="49"/>
        <v>1</v>
      </c>
      <c r="Y174" s="29">
        <f t="shared" si="50"/>
        <v>1</v>
      </c>
      <c r="Z174" s="29">
        <f t="shared" si="51"/>
        <v>1</v>
      </c>
      <c r="AA174" s="29">
        <f t="shared" si="52"/>
        <v>1</v>
      </c>
      <c r="AB174" s="29">
        <f t="shared" si="53"/>
        <v>1</v>
      </c>
      <c r="AC174" s="29">
        <f t="shared" si="54"/>
        <v>1</v>
      </c>
      <c r="AD174" s="29">
        <f t="shared" si="55"/>
        <v>1</v>
      </c>
      <c r="AE174" s="29">
        <f t="shared" si="56"/>
        <v>1</v>
      </c>
      <c r="AF174" s="29">
        <f t="shared" si="57"/>
        <v>1</v>
      </c>
      <c r="AG174" s="29">
        <f t="shared" si="58"/>
        <v>1</v>
      </c>
      <c r="AH174" s="29">
        <f t="shared" si="59"/>
        <v>0</v>
      </c>
      <c r="AI174" s="29">
        <f t="shared" si="60"/>
        <v>0</v>
      </c>
      <c r="AJ174" s="29">
        <f t="shared" si="61"/>
        <v>0</v>
      </c>
      <c r="AK174" s="29">
        <f t="shared" si="62"/>
        <v>0</v>
      </c>
      <c r="AL174" s="29">
        <f t="shared" si="63"/>
        <v>0</v>
      </c>
      <c r="AM174" s="29">
        <f t="shared" si="64"/>
        <v>0</v>
      </c>
      <c r="AN174" s="29">
        <f t="shared" si="65"/>
        <v>11</v>
      </c>
      <c r="AO174" s="29">
        <f t="shared" si="66"/>
        <v>0</v>
      </c>
    </row>
    <row r="175" spans="1:41" ht="28.5" customHeight="1" x14ac:dyDescent="0.25">
      <c r="A175" s="31">
        <v>171</v>
      </c>
      <c r="B175" s="36"/>
      <c r="C175" s="30" t="str">
        <f t="shared" si="46"/>
        <v/>
      </c>
      <c r="D175" s="4" t="str">
        <f>IF(LEN(PhieuBauCu!$C$3) &gt;0, IF(OR(LEN($B175)=0,LEN(D$1)=0),"",IF(OR($B175=0,$AN175&gt;PhieuBauCu!$C$20),0,IF(SUBSTITUTE(LOWER($B175),D$1,",")=LOWER($B175),1,0))),"")</f>
        <v/>
      </c>
      <c r="E175" s="4" t="str">
        <f>IF(LEN(PhieuBauCu!$C$3) &gt;0, IF(OR(LEN($B175)=0,LEN(E$1)=0),"",IF(OR($B175=0,$AN175&gt;PhieuBauCu!$C$20),0,IF(SUBSTITUTE(LOWER($B175),E$1,",")=LOWER($B175),1,0))),"")</f>
        <v/>
      </c>
      <c r="F175" s="4" t="str">
        <f>IF(LEN(PhieuBauCu!$C$3) &gt;0,  IF(OR(LEN($B175)=0,LEN(F$1)=0),"",IF(OR($B175=0,$AN175&gt;PhieuBauCu!$C$20),0,IF(SUBSTITUTE(LOWER($B175),F$1,",")=LOWER($B175),1,0))),"")</f>
        <v/>
      </c>
      <c r="G175" s="4" t="str">
        <f>IF(LEN(PhieuBauCu!$C$3) &gt;0,  IF(OR(LEN($B175)=0,LEN(G$1)=0),"",IF(OR($B175=0,$AN175&gt;PhieuBauCu!$C$20),0,IF(SUBSTITUTE(LOWER($B175),G$1,",")=LOWER($B175),1,0))),"")</f>
        <v/>
      </c>
      <c r="H175" s="4" t="str">
        <f>IF(LEN(PhieuBauCu!$C$3) &gt;0,  IF(OR(LEN($B175)=0,LEN(H$1)=0),"",IF(OR($B175=0,$AN175&gt;PhieuBauCu!$C$20),0,IF(SUBSTITUTE(LOWER($B175),H$1,",")=LOWER($B175),1,0))),"")</f>
        <v/>
      </c>
      <c r="I175" s="4" t="str">
        <f>IF(LEN(PhieuBauCu!$C$3) &gt;0,  IF(OR(LEN($B175)=0,LEN(I$1)=0),"",IF(OR($B175=0,$AN175&gt;PhieuBauCu!$C$20),0,IF(SUBSTITUTE(LOWER($B175),I$1,",")=LOWER($B175),1,0))),"")</f>
        <v/>
      </c>
      <c r="J175" s="4" t="str">
        <f>IF(LEN(PhieuBauCu!$C$3) &gt;0, IF(OR(LEN($B175)=0,LEN(J$1)=0),"",IF(OR($B175=0,$AN175&gt;PhieuBauCu!$C$20),0,IF(SUBSTITUTE(LOWER($B175),J$1,",")=LOWER($B175),1,0))),"")</f>
        <v/>
      </c>
      <c r="K175" s="4" t="str">
        <f>IF(LEN(PhieuBauCu!$C$3) &gt;0, IF(OR(LEN($B175)=0,LEN(K$1)=0),"",IF(OR($B175=0,$AN175&gt;PhieuBauCu!$C$20),0,IF(SUBSTITUTE(LOWER($B175),K$1,",")=LOWER($B175),1,0))),"")</f>
        <v/>
      </c>
      <c r="L175" s="4" t="str">
        <f>IF(LEN(PhieuBauCu!$C$3) &gt;0, IF(OR(LEN($B175)=0,LEN(L$1)=0),"",IF(OR($B175=0,$AN175&gt;PhieuBauCu!$C$20),0,IF(SUBSTITUTE(LOWER($B175),L$1,",")=LOWER($B175),1,0))),"")</f>
        <v/>
      </c>
      <c r="M175" s="4" t="str">
        <f>IF(LEN(PhieuBauCu!$C$3) &gt;0,  IF(OR(LEN($B175)=0,LEN(M$1)=0),"",IF(OR($B175=0,$AN175&gt;PhieuBauCu!$C$20),0,IF(SUBSTITUTE(LOWER($B175),M$1,",")=LOWER($B175),1,0))),"")</f>
        <v/>
      </c>
      <c r="N175" s="4" t="str">
        <f>IF(LEN(PhieuBauCu!$C$3) &gt;0,  IF(OR(LEN($B175)=0,LEN(N$1)=0),"",IF(OR($B175=0,$AN175&gt;PhieuBauCu!$C$20),0,IF(SUBSTITUTE(LOWER($B175),N$1,",")=LOWER($B175),1,0))),"")</f>
        <v/>
      </c>
      <c r="O175" s="4" t="str">
        <f>IF(LEN(PhieuBauCu!$C$3) &gt;0,  IF(OR(LEN($B175)=0,LEN(O$1)=0),"",IF(OR($B175=0,$AN175&gt;PhieuBauCu!$C$20),0,IF(SUBSTITUTE(LOWER($B175),O$1,",")=LOWER($B175),1,0))),"")</f>
        <v/>
      </c>
      <c r="P175" s="4" t="str">
        <f>IF(LEN(PhieuBauCu!$C$3) &gt;0,  IF(OR(LEN($B175)=0,LEN(P$1)=0),"",IF(OR($B175=0,$AN175&gt;PhieuBauCu!$C$20),0,IF(SUBSTITUTE(LOWER($B175),P$1,",")=LOWER($B175),1,0))),"")</f>
        <v/>
      </c>
      <c r="Q175" s="4" t="str">
        <f>IF(LEN(PhieuBauCu!$C$3) &gt;0,  IF(OR(LEN($B175)=0,LEN(Q$1)=0),"",IF(OR($B175=0,$AN175&gt;PhieuBauCu!$C$20),0,IF(SUBSTITUTE(LOWER($B175),Q$1,",")=LOWER($B175),1,0))),"")</f>
        <v/>
      </c>
      <c r="R175" s="4" t="str">
        <f>IF(LEN(PhieuBauCu!$C$3) &gt;0,  IF(OR(LEN($B175)=0,LEN(R$1)=0),"",IF(OR($B175=0,$AN175&gt;PhieuBauCu!$C$20),0,IF(SUBSTITUTE(LOWER($B175),R$1,",")=LOWER($B175),1,0))),"")</f>
        <v/>
      </c>
      <c r="S175" s="4" t="str">
        <f>IF(LEN(PhieuBauCu!$C$3) &gt;0,  IF(OR(LEN($B175)=0,LEN(S$1)=0),"",IF(OR($B175=0,$AN175&gt;PhieuBauCu!$C$20),0,IF(SUBSTITUTE(LOWER($B175),S$1,",")=LOWER($B175),1,0))),"")</f>
        <v/>
      </c>
      <c r="T175" s="4" t="str">
        <f>IF(LEN(PhieuBauCu!$C$3) &gt;0,  IF(OR(LEN($B175)=0,LEN(T$1)=0),"",IF(OR($B175=0,$AN175&gt;PhieuBauCu!$C$20),0,IF(SUBSTITUTE(LOWER($B175),T$1,",")=LOWER($B175),1,0))),"")</f>
        <v/>
      </c>
      <c r="U175" s="10">
        <f t="shared" si="47"/>
        <v>0</v>
      </c>
      <c r="V175" s="29">
        <f>IF(B175=0,0,IF(AND(LEN(B175&gt;0),U175&gt;=1, U175&lt;=PhieuBauCu!$C$20),1,0))</f>
        <v>0</v>
      </c>
      <c r="W175" s="29">
        <f t="shared" si="48"/>
        <v>1</v>
      </c>
      <c r="X175" s="29">
        <f t="shared" si="49"/>
        <v>1</v>
      </c>
      <c r="Y175" s="29">
        <f t="shared" si="50"/>
        <v>1</v>
      </c>
      <c r="Z175" s="29">
        <f t="shared" si="51"/>
        <v>1</v>
      </c>
      <c r="AA175" s="29">
        <f t="shared" si="52"/>
        <v>1</v>
      </c>
      <c r="AB175" s="29">
        <f t="shared" si="53"/>
        <v>1</v>
      </c>
      <c r="AC175" s="29">
        <f t="shared" si="54"/>
        <v>1</v>
      </c>
      <c r="AD175" s="29">
        <f t="shared" si="55"/>
        <v>1</v>
      </c>
      <c r="AE175" s="29">
        <f t="shared" si="56"/>
        <v>1</v>
      </c>
      <c r="AF175" s="29">
        <f t="shared" si="57"/>
        <v>1</v>
      </c>
      <c r="AG175" s="29">
        <f t="shared" si="58"/>
        <v>1</v>
      </c>
      <c r="AH175" s="29">
        <f t="shared" si="59"/>
        <v>0</v>
      </c>
      <c r="AI175" s="29">
        <f t="shared" si="60"/>
        <v>0</v>
      </c>
      <c r="AJ175" s="29">
        <f t="shared" si="61"/>
        <v>0</v>
      </c>
      <c r="AK175" s="29">
        <f t="shared" si="62"/>
        <v>0</v>
      </c>
      <c r="AL175" s="29">
        <f t="shared" si="63"/>
        <v>0</v>
      </c>
      <c r="AM175" s="29">
        <f t="shared" si="64"/>
        <v>0</v>
      </c>
      <c r="AN175" s="29">
        <f t="shared" si="65"/>
        <v>11</v>
      </c>
      <c r="AO175" s="29">
        <f t="shared" si="66"/>
        <v>0</v>
      </c>
    </row>
    <row r="176" spans="1:41" ht="28.5" customHeight="1" x14ac:dyDescent="0.25">
      <c r="A176" s="31">
        <v>172</v>
      </c>
      <c r="B176" s="36"/>
      <c r="C176" s="30" t="str">
        <f t="shared" si="46"/>
        <v/>
      </c>
      <c r="D176" s="4" t="str">
        <f>IF(LEN(PhieuBauCu!$C$3) &gt;0, IF(OR(LEN($B176)=0,LEN(D$1)=0),"",IF(OR($B176=0,$AN176&gt;PhieuBauCu!$C$20),0,IF(SUBSTITUTE(LOWER($B176),D$1,",")=LOWER($B176),1,0))),"")</f>
        <v/>
      </c>
      <c r="E176" s="4" t="str">
        <f>IF(LEN(PhieuBauCu!$C$3) &gt;0, IF(OR(LEN($B176)=0,LEN(E$1)=0),"",IF(OR($B176=0,$AN176&gt;PhieuBauCu!$C$20),0,IF(SUBSTITUTE(LOWER($B176),E$1,",")=LOWER($B176),1,0))),"")</f>
        <v/>
      </c>
      <c r="F176" s="4" t="str">
        <f>IF(LEN(PhieuBauCu!$C$3) &gt;0,  IF(OR(LEN($B176)=0,LEN(F$1)=0),"",IF(OR($B176=0,$AN176&gt;PhieuBauCu!$C$20),0,IF(SUBSTITUTE(LOWER($B176),F$1,",")=LOWER($B176),1,0))),"")</f>
        <v/>
      </c>
      <c r="G176" s="4" t="str">
        <f>IF(LEN(PhieuBauCu!$C$3) &gt;0,  IF(OR(LEN($B176)=0,LEN(G$1)=0),"",IF(OR($B176=0,$AN176&gt;PhieuBauCu!$C$20),0,IF(SUBSTITUTE(LOWER($B176),G$1,",")=LOWER($B176),1,0))),"")</f>
        <v/>
      </c>
      <c r="H176" s="4" t="str">
        <f>IF(LEN(PhieuBauCu!$C$3) &gt;0,  IF(OR(LEN($B176)=0,LEN(H$1)=0),"",IF(OR($B176=0,$AN176&gt;PhieuBauCu!$C$20),0,IF(SUBSTITUTE(LOWER($B176),H$1,",")=LOWER($B176),1,0))),"")</f>
        <v/>
      </c>
      <c r="I176" s="4" t="str">
        <f>IF(LEN(PhieuBauCu!$C$3) &gt;0,  IF(OR(LEN($B176)=0,LEN(I$1)=0),"",IF(OR($B176=0,$AN176&gt;PhieuBauCu!$C$20),0,IF(SUBSTITUTE(LOWER($B176),I$1,",")=LOWER($B176),1,0))),"")</f>
        <v/>
      </c>
      <c r="J176" s="4" t="str">
        <f>IF(LEN(PhieuBauCu!$C$3) &gt;0, IF(OR(LEN($B176)=0,LEN(J$1)=0),"",IF(OR($B176=0,$AN176&gt;PhieuBauCu!$C$20),0,IF(SUBSTITUTE(LOWER($B176),J$1,",")=LOWER($B176),1,0))),"")</f>
        <v/>
      </c>
      <c r="K176" s="4" t="str">
        <f>IF(LEN(PhieuBauCu!$C$3) &gt;0, IF(OR(LEN($B176)=0,LEN(K$1)=0),"",IF(OR($B176=0,$AN176&gt;PhieuBauCu!$C$20),0,IF(SUBSTITUTE(LOWER($B176),K$1,",")=LOWER($B176),1,0))),"")</f>
        <v/>
      </c>
      <c r="L176" s="4" t="str">
        <f>IF(LEN(PhieuBauCu!$C$3) &gt;0, IF(OR(LEN($B176)=0,LEN(L$1)=0),"",IF(OR($B176=0,$AN176&gt;PhieuBauCu!$C$20),0,IF(SUBSTITUTE(LOWER($B176),L$1,",")=LOWER($B176),1,0))),"")</f>
        <v/>
      </c>
      <c r="M176" s="4" t="str">
        <f>IF(LEN(PhieuBauCu!$C$3) &gt;0,  IF(OR(LEN($B176)=0,LEN(M$1)=0),"",IF(OR($B176=0,$AN176&gt;PhieuBauCu!$C$20),0,IF(SUBSTITUTE(LOWER($B176),M$1,",")=LOWER($B176),1,0))),"")</f>
        <v/>
      </c>
      <c r="N176" s="4" t="str">
        <f>IF(LEN(PhieuBauCu!$C$3) &gt;0,  IF(OR(LEN($B176)=0,LEN(N$1)=0),"",IF(OR($B176=0,$AN176&gt;PhieuBauCu!$C$20),0,IF(SUBSTITUTE(LOWER($B176),N$1,",")=LOWER($B176),1,0))),"")</f>
        <v/>
      </c>
      <c r="O176" s="4" t="str">
        <f>IF(LEN(PhieuBauCu!$C$3) &gt;0,  IF(OR(LEN($B176)=0,LEN(O$1)=0),"",IF(OR($B176=0,$AN176&gt;PhieuBauCu!$C$20),0,IF(SUBSTITUTE(LOWER($B176),O$1,",")=LOWER($B176),1,0))),"")</f>
        <v/>
      </c>
      <c r="P176" s="4" t="str">
        <f>IF(LEN(PhieuBauCu!$C$3) &gt;0,  IF(OR(LEN($B176)=0,LEN(P$1)=0),"",IF(OR($B176=0,$AN176&gt;PhieuBauCu!$C$20),0,IF(SUBSTITUTE(LOWER($B176),P$1,",")=LOWER($B176),1,0))),"")</f>
        <v/>
      </c>
      <c r="Q176" s="4" t="str">
        <f>IF(LEN(PhieuBauCu!$C$3) &gt;0,  IF(OR(LEN($B176)=0,LEN(Q$1)=0),"",IF(OR($B176=0,$AN176&gt;PhieuBauCu!$C$20),0,IF(SUBSTITUTE(LOWER($B176),Q$1,",")=LOWER($B176),1,0))),"")</f>
        <v/>
      </c>
      <c r="R176" s="4" t="str">
        <f>IF(LEN(PhieuBauCu!$C$3) &gt;0,  IF(OR(LEN($B176)=0,LEN(R$1)=0),"",IF(OR($B176=0,$AN176&gt;PhieuBauCu!$C$20),0,IF(SUBSTITUTE(LOWER($B176),R$1,",")=LOWER($B176),1,0))),"")</f>
        <v/>
      </c>
      <c r="S176" s="4" t="str">
        <f>IF(LEN(PhieuBauCu!$C$3) &gt;0,  IF(OR(LEN($B176)=0,LEN(S$1)=0),"",IF(OR($B176=0,$AN176&gt;PhieuBauCu!$C$20),0,IF(SUBSTITUTE(LOWER($B176),S$1,",")=LOWER($B176),1,0))),"")</f>
        <v/>
      </c>
      <c r="T176" s="4" t="str">
        <f>IF(LEN(PhieuBauCu!$C$3) &gt;0,  IF(OR(LEN($B176)=0,LEN(T$1)=0),"",IF(OR($B176=0,$AN176&gt;PhieuBauCu!$C$20),0,IF(SUBSTITUTE(LOWER($B176),T$1,",")=LOWER($B176),1,0))),"")</f>
        <v/>
      </c>
      <c r="U176" s="10">
        <f t="shared" si="47"/>
        <v>0</v>
      </c>
      <c r="V176" s="29">
        <f>IF(B176=0,0,IF(AND(LEN(B176&gt;0),U176&gt;=1, U176&lt;=PhieuBauCu!$C$20),1,0))</f>
        <v>0</v>
      </c>
      <c r="W176" s="29">
        <f t="shared" si="48"/>
        <v>1</v>
      </c>
      <c r="X176" s="29">
        <f t="shared" si="49"/>
        <v>1</v>
      </c>
      <c r="Y176" s="29">
        <f t="shared" si="50"/>
        <v>1</v>
      </c>
      <c r="Z176" s="29">
        <f t="shared" si="51"/>
        <v>1</v>
      </c>
      <c r="AA176" s="29">
        <f t="shared" si="52"/>
        <v>1</v>
      </c>
      <c r="AB176" s="29">
        <f t="shared" si="53"/>
        <v>1</v>
      </c>
      <c r="AC176" s="29">
        <f t="shared" si="54"/>
        <v>1</v>
      </c>
      <c r="AD176" s="29">
        <f t="shared" si="55"/>
        <v>1</v>
      </c>
      <c r="AE176" s="29">
        <f t="shared" si="56"/>
        <v>1</v>
      </c>
      <c r="AF176" s="29">
        <f t="shared" si="57"/>
        <v>1</v>
      </c>
      <c r="AG176" s="29">
        <f t="shared" si="58"/>
        <v>1</v>
      </c>
      <c r="AH176" s="29">
        <f t="shared" si="59"/>
        <v>0</v>
      </c>
      <c r="AI176" s="29">
        <f t="shared" si="60"/>
        <v>0</v>
      </c>
      <c r="AJ176" s="29">
        <f t="shared" si="61"/>
        <v>0</v>
      </c>
      <c r="AK176" s="29">
        <f t="shared" si="62"/>
        <v>0</v>
      </c>
      <c r="AL176" s="29">
        <f t="shared" si="63"/>
        <v>0</v>
      </c>
      <c r="AM176" s="29">
        <f t="shared" si="64"/>
        <v>0</v>
      </c>
      <c r="AN176" s="29">
        <f t="shared" si="65"/>
        <v>11</v>
      </c>
      <c r="AO176" s="29">
        <f t="shared" si="66"/>
        <v>0</v>
      </c>
    </row>
    <row r="177" spans="1:41" ht="28.5" customHeight="1" x14ac:dyDescent="0.25">
      <c r="A177" s="31">
        <v>173</v>
      </c>
      <c r="B177" s="36"/>
      <c r="C177" s="30" t="str">
        <f t="shared" si="46"/>
        <v/>
      </c>
      <c r="D177" s="4" t="str">
        <f>IF(LEN(PhieuBauCu!$C$3) &gt;0, IF(OR(LEN($B177)=0,LEN(D$1)=0),"",IF(OR($B177=0,$AN177&gt;PhieuBauCu!$C$20),0,IF(SUBSTITUTE(LOWER($B177),D$1,",")=LOWER($B177),1,0))),"")</f>
        <v/>
      </c>
      <c r="E177" s="4" t="str">
        <f>IF(LEN(PhieuBauCu!$C$3) &gt;0, IF(OR(LEN($B177)=0,LEN(E$1)=0),"",IF(OR($B177=0,$AN177&gt;PhieuBauCu!$C$20),0,IF(SUBSTITUTE(LOWER($B177),E$1,",")=LOWER($B177),1,0))),"")</f>
        <v/>
      </c>
      <c r="F177" s="4" t="str">
        <f>IF(LEN(PhieuBauCu!$C$3) &gt;0,  IF(OR(LEN($B177)=0,LEN(F$1)=0),"",IF(OR($B177=0,$AN177&gt;PhieuBauCu!$C$20),0,IF(SUBSTITUTE(LOWER($B177),F$1,",")=LOWER($B177),1,0))),"")</f>
        <v/>
      </c>
      <c r="G177" s="4" t="str">
        <f>IF(LEN(PhieuBauCu!$C$3) &gt;0,  IF(OR(LEN($B177)=0,LEN(G$1)=0),"",IF(OR($B177=0,$AN177&gt;PhieuBauCu!$C$20),0,IF(SUBSTITUTE(LOWER($B177),G$1,",")=LOWER($B177),1,0))),"")</f>
        <v/>
      </c>
      <c r="H177" s="4" t="str">
        <f>IF(LEN(PhieuBauCu!$C$3) &gt;0,  IF(OR(LEN($B177)=0,LEN(H$1)=0),"",IF(OR($B177=0,$AN177&gt;PhieuBauCu!$C$20),0,IF(SUBSTITUTE(LOWER($B177),H$1,",")=LOWER($B177),1,0))),"")</f>
        <v/>
      </c>
      <c r="I177" s="4" t="str">
        <f>IF(LEN(PhieuBauCu!$C$3) &gt;0,  IF(OR(LEN($B177)=0,LEN(I$1)=0),"",IF(OR($B177=0,$AN177&gt;PhieuBauCu!$C$20),0,IF(SUBSTITUTE(LOWER($B177),I$1,",")=LOWER($B177),1,0))),"")</f>
        <v/>
      </c>
      <c r="J177" s="4" t="str">
        <f>IF(LEN(PhieuBauCu!$C$3) &gt;0, IF(OR(LEN($B177)=0,LEN(J$1)=0),"",IF(OR($B177=0,$AN177&gt;PhieuBauCu!$C$20),0,IF(SUBSTITUTE(LOWER($B177),J$1,",")=LOWER($B177),1,0))),"")</f>
        <v/>
      </c>
      <c r="K177" s="4" t="str">
        <f>IF(LEN(PhieuBauCu!$C$3) &gt;0, IF(OR(LEN($B177)=0,LEN(K$1)=0),"",IF(OR($B177=0,$AN177&gt;PhieuBauCu!$C$20),0,IF(SUBSTITUTE(LOWER($B177),K$1,",")=LOWER($B177),1,0))),"")</f>
        <v/>
      </c>
      <c r="L177" s="4" t="str">
        <f>IF(LEN(PhieuBauCu!$C$3) &gt;0, IF(OR(LEN($B177)=0,LEN(L$1)=0),"",IF(OR($B177=0,$AN177&gt;PhieuBauCu!$C$20),0,IF(SUBSTITUTE(LOWER($B177),L$1,",")=LOWER($B177),1,0))),"")</f>
        <v/>
      </c>
      <c r="M177" s="4" t="str">
        <f>IF(LEN(PhieuBauCu!$C$3) &gt;0,  IF(OR(LEN($B177)=0,LEN(M$1)=0),"",IF(OR($B177=0,$AN177&gt;PhieuBauCu!$C$20),0,IF(SUBSTITUTE(LOWER($B177),M$1,",")=LOWER($B177),1,0))),"")</f>
        <v/>
      </c>
      <c r="N177" s="4" t="str">
        <f>IF(LEN(PhieuBauCu!$C$3) &gt;0,  IF(OR(LEN($B177)=0,LEN(N$1)=0),"",IF(OR($B177=0,$AN177&gt;PhieuBauCu!$C$20),0,IF(SUBSTITUTE(LOWER($B177),N$1,",")=LOWER($B177),1,0))),"")</f>
        <v/>
      </c>
      <c r="O177" s="4" t="str">
        <f>IF(LEN(PhieuBauCu!$C$3) &gt;0,  IF(OR(LEN($B177)=0,LEN(O$1)=0),"",IF(OR($B177=0,$AN177&gt;PhieuBauCu!$C$20),0,IF(SUBSTITUTE(LOWER($B177),O$1,",")=LOWER($B177),1,0))),"")</f>
        <v/>
      </c>
      <c r="P177" s="4" t="str">
        <f>IF(LEN(PhieuBauCu!$C$3) &gt;0,  IF(OR(LEN($B177)=0,LEN(P$1)=0),"",IF(OR($B177=0,$AN177&gt;PhieuBauCu!$C$20),0,IF(SUBSTITUTE(LOWER($B177),P$1,",")=LOWER($B177),1,0))),"")</f>
        <v/>
      </c>
      <c r="Q177" s="4" t="str">
        <f>IF(LEN(PhieuBauCu!$C$3) &gt;0,  IF(OR(LEN($B177)=0,LEN(Q$1)=0),"",IF(OR($B177=0,$AN177&gt;PhieuBauCu!$C$20),0,IF(SUBSTITUTE(LOWER($B177),Q$1,",")=LOWER($B177),1,0))),"")</f>
        <v/>
      </c>
      <c r="R177" s="4" t="str">
        <f>IF(LEN(PhieuBauCu!$C$3) &gt;0,  IF(OR(LEN($B177)=0,LEN(R$1)=0),"",IF(OR($B177=0,$AN177&gt;PhieuBauCu!$C$20),0,IF(SUBSTITUTE(LOWER($B177),R$1,",")=LOWER($B177),1,0))),"")</f>
        <v/>
      </c>
      <c r="S177" s="4" t="str">
        <f>IF(LEN(PhieuBauCu!$C$3) &gt;0,  IF(OR(LEN($B177)=0,LEN(S$1)=0),"",IF(OR($B177=0,$AN177&gt;PhieuBauCu!$C$20),0,IF(SUBSTITUTE(LOWER($B177),S$1,",")=LOWER($B177),1,0))),"")</f>
        <v/>
      </c>
      <c r="T177" s="4" t="str">
        <f>IF(LEN(PhieuBauCu!$C$3) &gt;0,  IF(OR(LEN($B177)=0,LEN(T$1)=0),"",IF(OR($B177=0,$AN177&gt;PhieuBauCu!$C$20),0,IF(SUBSTITUTE(LOWER($B177),T$1,",")=LOWER($B177),1,0))),"")</f>
        <v/>
      </c>
      <c r="U177" s="10">
        <f t="shared" si="47"/>
        <v>0</v>
      </c>
      <c r="V177" s="29">
        <f>IF(B177=0,0,IF(AND(LEN(B177&gt;0),U177&gt;=1, U177&lt;=PhieuBauCu!$C$20),1,0))</f>
        <v>0</v>
      </c>
      <c r="W177" s="29">
        <f t="shared" si="48"/>
        <v>1</v>
      </c>
      <c r="X177" s="29">
        <f t="shared" si="49"/>
        <v>1</v>
      </c>
      <c r="Y177" s="29">
        <f t="shared" si="50"/>
        <v>1</v>
      </c>
      <c r="Z177" s="29">
        <f t="shared" si="51"/>
        <v>1</v>
      </c>
      <c r="AA177" s="29">
        <f t="shared" si="52"/>
        <v>1</v>
      </c>
      <c r="AB177" s="29">
        <f t="shared" si="53"/>
        <v>1</v>
      </c>
      <c r="AC177" s="29">
        <f t="shared" si="54"/>
        <v>1</v>
      </c>
      <c r="AD177" s="29">
        <f t="shared" si="55"/>
        <v>1</v>
      </c>
      <c r="AE177" s="29">
        <f t="shared" si="56"/>
        <v>1</v>
      </c>
      <c r="AF177" s="29">
        <f t="shared" si="57"/>
        <v>1</v>
      </c>
      <c r="AG177" s="29">
        <f t="shared" si="58"/>
        <v>1</v>
      </c>
      <c r="AH177" s="29">
        <f t="shared" si="59"/>
        <v>0</v>
      </c>
      <c r="AI177" s="29">
        <f t="shared" si="60"/>
        <v>0</v>
      </c>
      <c r="AJ177" s="29">
        <f t="shared" si="61"/>
        <v>0</v>
      </c>
      <c r="AK177" s="29">
        <f t="shared" si="62"/>
        <v>0</v>
      </c>
      <c r="AL177" s="29">
        <f t="shared" si="63"/>
        <v>0</v>
      </c>
      <c r="AM177" s="29">
        <f t="shared" si="64"/>
        <v>0</v>
      </c>
      <c r="AN177" s="29">
        <f t="shared" si="65"/>
        <v>11</v>
      </c>
      <c r="AO177" s="29">
        <f t="shared" si="66"/>
        <v>0</v>
      </c>
    </row>
    <row r="178" spans="1:41" ht="28.5" customHeight="1" x14ac:dyDescent="0.25">
      <c r="A178" s="31">
        <v>174</v>
      </c>
      <c r="B178" s="36"/>
      <c r="C178" s="30" t="str">
        <f t="shared" si="46"/>
        <v/>
      </c>
      <c r="D178" s="4" t="str">
        <f>IF(LEN(PhieuBauCu!$C$3) &gt;0, IF(OR(LEN($B178)=0,LEN(D$1)=0),"",IF(OR($B178=0,$AN178&gt;PhieuBauCu!$C$20),0,IF(SUBSTITUTE(LOWER($B178),D$1,",")=LOWER($B178),1,0))),"")</f>
        <v/>
      </c>
      <c r="E178" s="4" t="str">
        <f>IF(LEN(PhieuBauCu!$C$3) &gt;0, IF(OR(LEN($B178)=0,LEN(E$1)=0),"",IF(OR($B178=0,$AN178&gt;PhieuBauCu!$C$20),0,IF(SUBSTITUTE(LOWER($B178),E$1,",")=LOWER($B178),1,0))),"")</f>
        <v/>
      </c>
      <c r="F178" s="4" t="str">
        <f>IF(LEN(PhieuBauCu!$C$3) &gt;0,  IF(OR(LEN($B178)=0,LEN(F$1)=0),"",IF(OR($B178=0,$AN178&gt;PhieuBauCu!$C$20),0,IF(SUBSTITUTE(LOWER($B178),F$1,",")=LOWER($B178),1,0))),"")</f>
        <v/>
      </c>
      <c r="G178" s="4" t="str">
        <f>IF(LEN(PhieuBauCu!$C$3) &gt;0,  IF(OR(LEN($B178)=0,LEN(G$1)=0),"",IF(OR($B178=0,$AN178&gt;PhieuBauCu!$C$20),0,IF(SUBSTITUTE(LOWER($B178),G$1,",")=LOWER($B178),1,0))),"")</f>
        <v/>
      </c>
      <c r="H178" s="4" t="str">
        <f>IF(LEN(PhieuBauCu!$C$3) &gt;0,  IF(OR(LEN($B178)=0,LEN(H$1)=0),"",IF(OR($B178=0,$AN178&gt;PhieuBauCu!$C$20),0,IF(SUBSTITUTE(LOWER($B178),H$1,",")=LOWER($B178),1,0))),"")</f>
        <v/>
      </c>
      <c r="I178" s="4" t="str">
        <f>IF(LEN(PhieuBauCu!$C$3) &gt;0,  IF(OR(LEN($B178)=0,LEN(I$1)=0),"",IF(OR($B178=0,$AN178&gt;PhieuBauCu!$C$20),0,IF(SUBSTITUTE(LOWER($B178),I$1,",")=LOWER($B178),1,0))),"")</f>
        <v/>
      </c>
      <c r="J178" s="4" t="str">
        <f>IF(LEN(PhieuBauCu!$C$3) &gt;0, IF(OR(LEN($B178)=0,LEN(J$1)=0),"",IF(OR($B178=0,$AN178&gt;PhieuBauCu!$C$20),0,IF(SUBSTITUTE(LOWER($B178),J$1,",")=LOWER($B178),1,0))),"")</f>
        <v/>
      </c>
      <c r="K178" s="4" t="str">
        <f>IF(LEN(PhieuBauCu!$C$3) &gt;0, IF(OR(LEN($B178)=0,LEN(K$1)=0),"",IF(OR($B178=0,$AN178&gt;PhieuBauCu!$C$20),0,IF(SUBSTITUTE(LOWER($B178),K$1,",")=LOWER($B178),1,0))),"")</f>
        <v/>
      </c>
      <c r="L178" s="4" t="str">
        <f>IF(LEN(PhieuBauCu!$C$3) &gt;0, IF(OR(LEN($B178)=0,LEN(L$1)=0),"",IF(OR($B178=0,$AN178&gt;PhieuBauCu!$C$20),0,IF(SUBSTITUTE(LOWER($B178),L$1,",")=LOWER($B178),1,0))),"")</f>
        <v/>
      </c>
      <c r="M178" s="4" t="str">
        <f>IF(LEN(PhieuBauCu!$C$3) &gt;0,  IF(OR(LEN($B178)=0,LEN(M$1)=0),"",IF(OR($B178=0,$AN178&gt;PhieuBauCu!$C$20),0,IF(SUBSTITUTE(LOWER($B178),M$1,",")=LOWER($B178),1,0))),"")</f>
        <v/>
      </c>
      <c r="N178" s="4" t="str">
        <f>IF(LEN(PhieuBauCu!$C$3) &gt;0,  IF(OR(LEN($B178)=0,LEN(N$1)=0),"",IF(OR($B178=0,$AN178&gt;PhieuBauCu!$C$20),0,IF(SUBSTITUTE(LOWER($B178),N$1,",")=LOWER($B178),1,0))),"")</f>
        <v/>
      </c>
      <c r="O178" s="4" t="str">
        <f>IF(LEN(PhieuBauCu!$C$3) &gt;0,  IF(OR(LEN($B178)=0,LEN(O$1)=0),"",IF(OR($B178=0,$AN178&gt;PhieuBauCu!$C$20),0,IF(SUBSTITUTE(LOWER($B178),O$1,",")=LOWER($B178),1,0))),"")</f>
        <v/>
      </c>
      <c r="P178" s="4" t="str">
        <f>IF(LEN(PhieuBauCu!$C$3) &gt;0,  IF(OR(LEN($B178)=0,LEN(P$1)=0),"",IF(OR($B178=0,$AN178&gt;PhieuBauCu!$C$20),0,IF(SUBSTITUTE(LOWER($B178),P$1,",")=LOWER($B178),1,0))),"")</f>
        <v/>
      </c>
      <c r="Q178" s="4" t="str">
        <f>IF(LEN(PhieuBauCu!$C$3) &gt;0,  IF(OR(LEN($B178)=0,LEN(Q$1)=0),"",IF(OR($B178=0,$AN178&gt;PhieuBauCu!$C$20),0,IF(SUBSTITUTE(LOWER($B178),Q$1,",")=LOWER($B178),1,0))),"")</f>
        <v/>
      </c>
      <c r="R178" s="4" t="str">
        <f>IF(LEN(PhieuBauCu!$C$3) &gt;0,  IF(OR(LEN($B178)=0,LEN(R$1)=0),"",IF(OR($B178=0,$AN178&gt;PhieuBauCu!$C$20),0,IF(SUBSTITUTE(LOWER($B178),R$1,",")=LOWER($B178),1,0))),"")</f>
        <v/>
      </c>
      <c r="S178" s="4" t="str">
        <f>IF(LEN(PhieuBauCu!$C$3) &gt;0,  IF(OR(LEN($B178)=0,LEN(S$1)=0),"",IF(OR($B178=0,$AN178&gt;PhieuBauCu!$C$20),0,IF(SUBSTITUTE(LOWER($B178),S$1,",")=LOWER($B178),1,0))),"")</f>
        <v/>
      </c>
      <c r="T178" s="4" t="str">
        <f>IF(LEN(PhieuBauCu!$C$3) &gt;0,  IF(OR(LEN($B178)=0,LEN(T$1)=0),"",IF(OR($B178=0,$AN178&gt;PhieuBauCu!$C$20),0,IF(SUBSTITUTE(LOWER($B178),T$1,",")=LOWER($B178),1,0))),"")</f>
        <v/>
      </c>
      <c r="U178" s="10">
        <f t="shared" si="47"/>
        <v>0</v>
      </c>
      <c r="V178" s="29">
        <f>IF(B178=0,0,IF(AND(LEN(B178&gt;0),U178&gt;=1, U178&lt;=PhieuBauCu!$C$20),1,0))</f>
        <v>0</v>
      </c>
      <c r="W178" s="29">
        <f t="shared" si="48"/>
        <v>1</v>
      </c>
      <c r="X178" s="29">
        <f t="shared" si="49"/>
        <v>1</v>
      </c>
      <c r="Y178" s="29">
        <f t="shared" si="50"/>
        <v>1</v>
      </c>
      <c r="Z178" s="29">
        <f t="shared" si="51"/>
        <v>1</v>
      </c>
      <c r="AA178" s="29">
        <f t="shared" si="52"/>
        <v>1</v>
      </c>
      <c r="AB178" s="29">
        <f t="shared" si="53"/>
        <v>1</v>
      </c>
      <c r="AC178" s="29">
        <f t="shared" si="54"/>
        <v>1</v>
      </c>
      <c r="AD178" s="29">
        <f t="shared" si="55"/>
        <v>1</v>
      </c>
      <c r="AE178" s="29">
        <f t="shared" si="56"/>
        <v>1</v>
      </c>
      <c r="AF178" s="29">
        <f t="shared" si="57"/>
        <v>1</v>
      </c>
      <c r="AG178" s="29">
        <f t="shared" si="58"/>
        <v>1</v>
      </c>
      <c r="AH178" s="29">
        <f t="shared" si="59"/>
        <v>0</v>
      </c>
      <c r="AI178" s="29">
        <f t="shared" si="60"/>
        <v>0</v>
      </c>
      <c r="AJ178" s="29">
        <f t="shared" si="61"/>
        <v>0</v>
      </c>
      <c r="AK178" s="29">
        <f t="shared" si="62"/>
        <v>0</v>
      </c>
      <c r="AL178" s="29">
        <f t="shared" si="63"/>
        <v>0</v>
      </c>
      <c r="AM178" s="29">
        <f t="shared" si="64"/>
        <v>0</v>
      </c>
      <c r="AN178" s="29">
        <f t="shared" si="65"/>
        <v>11</v>
      </c>
      <c r="AO178" s="29">
        <f t="shared" si="66"/>
        <v>0</v>
      </c>
    </row>
    <row r="179" spans="1:41" ht="28.5" customHeight="1" x14ac:dyDescent="0.25">
      <c r="A179" s="31">
        <v>175</v>
      </c>
      <c r="B179" s="36"/>
      <c r="C179" s="30" t="str">
        <f t="shared" si="46"/>
        <v/>
      </c>
      <c r="D179" s="4" t="str">
        <f>IF(LEN(PhieuBauCu!$C$3) &gt;0, IF(OR(LEN($B179)=0,LEN(D$1)=0),"",IF(OR($B179=0,$AN179&gt;PhieuBauCu!$C$20),0,IF(SUBSTITUTE(LOWER($B179),D$1,",")=LOWER($B179),1,0))),"")</f>
        <v/>
      </c>
      <c r="E179" s="4" t="str">
        <f>IF(LEN(PhieuBauCu!$C$3) &gt;0, IF(OR(LEN($B179)=0,LEN(E$1)=0),"",IF(OR($B179=0,$AN179&gt;PhieuBauCu!$C$20),0,IF(SUBSTITUTE(LOWER($B179),E$1,",")=LOWER($B179),1,0))),"")</f>
        <v/>
      </c>
      <c r="F179" s="4" t="str">
        <f>IF(LEN(PhieuBauCu!$C$3) &gt;0,  IF(OR(LEN($B179)=0,LEN(F$1)=0),"",IF(OR($B179=0,$AN179&gt;PhieuBauCu!$C$20),0,IF(SUBSTITUTE(LOWER($B179),F$1,",")=LOWER($B179),1,0))),"")</f>
        <v/>
      </c>
      <c r="G179" s="4" t="str">
        <f>IF(LEN(PhieuBauCu!$C$3) &gt;0,  IF(OR(LEN($B179)=0,LEN(G$1)=0),"",IF(OR($B179=0,$AN179&gt;PhieuBauCu!$C$20),0,IF(SUBSTITUTE(LOWER($B179),G$1,",")=LOWER($B179),1,0))),"")</f>
        <v/>
      </c>
      <c r="H179" s="4" t="str">
        <f>IF(LEN(PhieuBauCu!$C$3) &gt;0,  IF(OR(LEN($B179)=0,LEN(H$1)=0),"",IF(OR($B179=0,$AN179&gt;PhieuBauCu!$C$20),0,IF(SUBSTITUTE(LOWER($B179),H$1,",")=LOWER($B179),1,0))),"")</f>
        <v/>
      </c>
      <c r="I179" s="4" t="str">
        <f>IF(LEN(PhieuBauCu!$C$3) &gt;0,  IF(OR(LEN($B179)=0,LEN(I$1)=0),"",IF(OR($B179=0,$AN179&gt;PhieuBauCu!$C$20),0,IF(SUBSTITUTE(LOWER($B179),I$1,",")=LOWER($B179),1,0))),"")</f>
        <v/>
      </c>
      <c r="J179" s="4" t="str">
        <f>IF(LEN(PhieuBauCu!$C$3) &gt;0, IF(OR(LEN($B179)=0,LEN(J$1)=0),"",IF(OR($B179=0,$AN179&gt;PhieuBauCu!$C$20),0,IF(SUBSTITUTE(LOWER($B179),J$1,",")=LOWER($B179),1,0))),"")</f>
        <v/>
      </c>
      <c r="K179" s="4" t="str">
        <f>IF(LEN(PhieuBauCu!$C$3) &gt;0, IF(OR(LEN($B179)=0,LEN(K$1)=0),"",IF(OR($B179=0,$AN179&gt;PhieuBauCu!$C$20),0,IF(SUBSTITUTE(LOWER($B179),K$1,",")=LOWER($B179),1,0))),"")</f>
        <v/>
      </c>
      <c r="L179" s="4" t="str">
        <f>IF(LEN(PhieuBauCu!$C$3) &gt;0, IF(OR(LEN($B179)=0,LEN(L$1)=0),"",IF(OR($B179=0,$AN179&gt;PhieuBauCu!$C$20),0,IF(SUBSTITUTE(LOWER($B179),L$1,",")=LOWER($B179),1,0))),"")</f>
        <v/>
      </c>
      <c r="M179" s="4" t="str">
        <f>IF(LEN(PhieuBauCu!$C$3) &gt;0,  IF(OR(LEN($B179)=0,LEN(M$1)=0),"",IF(OR($B179=0,$AN179&gt;PhieuBauCu!$C$20),0,IF(SUBSTITUTE(LOWER($B179),M$1,",")=LOWER($B179),1,0))),"")</f>
        <v/>
      </c>
      <c r="N179" s="4" t="str">
        <f>IF(LEN(PhieuBauCu!$C$3) &gt;0,  IF(OR(LEN($B179)=0,LEN(N$1)=0),"",IF(OR($B179=0,$AN179&gt;PhieuBauCu!$C$20),0,IF(SUBSTITUTE(LOWER($B179),N$1,",")=LOWER($B179),1,0))),"")</f>
        <v/>
      </c>
      <c r="O179" s="4" t="str">
        <f>IF(LEN(PhieuBauCu!$C$3) &gt;0,  IF(OR(LEN($B179)=0,LEN(O$1)=0),"",IF(OR($B179=0,$AN179&gt;PhieuBauCu!$C$20),0,IF(SUBSTITUTE(LOWER($B179),O$1,",")=LOWER($B179),1,0))),"")</f>
        <v/>
      </c>
      <c r="P179" s="4" t="str">
        <f>IF(LEN(PhieuBauCu!$C$3) &gt;0,  IF(OR(LEN($B179)=0,LEN(P$1)=0),"",IF(OR($B179=0,$AN179&gt;PhieuBauCu!$C$20),0,IF(SUBSTITUTE(LOWER($B179),P$1,",")=LOWER($B179),1,0))),"")</f>
        <v/>
      </c>
      <c r="Q179" s="4" t="str">
        <f>IF(LEN(PhieuBauCu!$C$3) &gt;0,  IF(OR(LEN($B179)=0,LEN(Q$1)=0),"",IF(OR($B179=0,$AN179&gt;PhieuBauCu!$C$20),0,IF(SUBSTITUTE(LOWER($B179),Q$1,",")=LOWER($B179),1,0))),"")</f>
        <v/>
      </c>
      <c r="R179" s="4" t="str">
        <f>IF(LEN(PhieuBauCu!$C$3) &gt;0,  IF(OR(LEN($B179)=0,LEN(R$1)=0),"",IF(OR($B179=0,$AN179&gt;PhieuBauCu!$C$20),0,IF(SUBSTITUTE(LOWER($B179),R$1,",")=LOWER($B179),1,0))),"")</f>
        <v/>
      </c>
      <c r="S179" s="4" t="str">
        <f>IF(LEN(PhieuBauCu!$C$3) &gt;0,  IF(OR(LEN($B179)=0,LEN(S$1)=0),"",IF(OR($B179=0,$AN179&gt;PhieuBauCu!$C$20),0,IF(SUBSTITUTE(LOWER($B179),S$1,",")=LOWER($B179),1,0))),"")</f>
        <v/>
      </c>
      <c r="T179" s="4" t="str">
        <f>IF(LEN(PhieuBauCu!$C$3) &gt;0,  IF(OR(LEN($B179)=0,LEN(T$1)=0),"",IF(OR($B179=0,$AN179&gt;PhieuBauCu!$C$20),0,IF(SUBSTITUTE(LOWER($B179),T$1,",")=LOWER($B179),1,0))),"")</f>
        <v/>
      </c>
      <c r="U179" s="10">
        <f t="shared" si="47"/>
        <v>0</v>
      </c>
      <c r="V179" s="29">
        <f>IF(B179=0,0,IF(AND(LEN(B179&gt;0),U179&gt;=1, U179&lt;=PhieuBauCu!$C$20),1,0))</f>
        <v>0</v>
      </c>
      <c r="W179" s="29">
        <f t="shared" si="48"/>
        <v>1</v>
      </c>
      <c r="X179" s="29">
        <f t="shared" si="49"/>
        <v>1</v>
      </c>
      <c r="Y179" s="29">
        <f t="shared" si="50"/>
        <v>1</v>
      </c>
      <c r="Z179" s="29">
        <f t="shared" si="51"/>
        <v>1</v>
      </c>
      <c r="AA179" s="29">
        <f t="shared" si="52"/>
        <v>1</v>
      </c>
      <c r="AB179" s="29">
        <f t="shared" si="53"/>
        <v>1</v>
      </c>
      <c r="AC179" s="29">
        <f t="shared" si="54"/>
        <v>1</v>
      </c>
      <c r="AD179" s="29">
        <f t="shared" si="55"/>
        <v>1</v>
      </c>
      <c r="AE179" s="29">
        <f t="shared" si="56"/>
        <v>1</v>
      </c>
      <c r="AF179" s="29">
        <f t="shared" si="57"/>
        <v>1</v>
      </c>
      <c r="AG179" s="29">
        <f t="shared" si="58"/>
        <v>1</v>
      </c>
      <c r="AH179" s="29">
        <f t="shared" si="59"/>
        <v>0</v>
      </c>
      <c r="AI179" s="29">
        <f t="shared" si="60"/>
        <v>0</v>
      </c>
      <c r="AJ179" s="29">
        <f t="shared" si="61"/>
        <v>0</v>
      </c>
      <c r="AK179" s="29">
        <f t="shared" si="62"/>
        <v>0</v>
      </c>
      <c r="AL179" s="29">
        <f t="shared" si="63"/>
        <v>0</v>
      </c>
      <c r="AM179" s="29">
        <f t="shared" si="64"/>
        <v>0</v>
      </c>
      <c r="AN179" s="29">
        <f t="shared" si="65"/>
        <v>11</v>
      </c>
      <c r="AO179" s="29">
        <f t="shared" si="66"/>
        <v>0</v>
      </c>
    </row>
    <row r="180" spans="1:41" ht="28.5" customHeight="1" x14ac:dyDescent="0.25">
      <c r="A180" s="31">
        <v>176</v>
      </c>
      <c r="B180" s="36"/>
      <c r="C180" s="30" t="str">
        <f t="shared" si="46"/>
        <v/>
      </c>
      <c r="D180" s="4" t="str">
        <f>IF(LEN(PhieuBauCu!$C$3) &gt;0, IF(OR(LEN($B180)=0,LEN(D$1)=0),"",IF(OR($B180=0,$AN180&gt;PhieuBauCu!$C$20),0,IF(SUBSTITUTE(LOWER($B180),D$1,",")=LOWER($B180),1,0))),"")</f>
        <v/>
      </c>
      <c r="E180" s="4" t="str">
        <f>IF(LEN(PhieuBauCu!$C$3) &gt;0, IF(OR(LEN($B180)=0,LEN(E$1)=0),"",IF(OR($B180=0,$AN180&gt;PhieuBauCu!$C$20),0,IF(SUBSTITUTE(LOWER($B180),E$1,",")=LOWER($B180),1,0))),"")</f>
        <v/>
      </c>
      <c r="F180" s="4" t="str">
        <f>IF(LEN(PhieuBauCu!$C$3) &gt;0,  IF(OR(LEN($B180)=0,LEN(F$1)=0),"",IF(OR($B180=0,$AN180&gt;PhieuBauCu!$C$20),0,IF(SUBSTITUTE(LOWER($B180),F$1,",")=LOWER($B180),1,0))),"")</f>
        <v/>
      </c>
      <c r="G180" s="4" t="str">
        <f>IF(LEN(PhieuBauCu!$C$3) &gt;0,  IF(OR(LEN($B180)=0,LEN(G$1)=0),"",IF(OR($B180=0,$AN180&gt;PhieuBauCu!$C$20),0,IF(SUBSTITUTE(LOWER($B180),G$1,",")=LOWER($B180),1,0))),"")</f>
        <v/>
      </c>
      <c r="H180" s="4" t="str">
        <f>IF(LEN(PhieuBauCu!$C$3) &gt;0,  IF(OR(LEN($B180)=0,LEN(H$1)=0),"",IF(OR($B180=0,$AN180&gt;PhieuBauCu!$C$20),0,IF(SUBSTITUTE(LOWER($B180),H$1,",")=LOWER($B180),1,0))),"")</f>
        <v/>
      </c>
      <c r="I180" s="4" t="str">
        <f>IF(LEN(PhieuBauCu!$C$3) &gt;0,  IF(OR(LEN($B180)=0,LEN(I$1)=0),"",IF(OR($B180=0,$AN180&gt;PhieuBauCu!$C$20),0,IF(SUBSTITUTE(LOWER($B180),I$1,",")=LOWER($B180),1,0))),"")</f>
        <v/>
      </c>
      <c r="J180" s="4" t="str">
        <f>IF(LEN(PhieuBauCu!$C$3) &gt;0, IF(OR(LEN($B180)=0,LEN(J$1)=0),"",IF(OR($B180=0,$AN180&gt;PhieuBauCu!$C$20),0,IF(SUBSTITUTE(LOWER($B180),J$1,",")=LOWER($B180),1,0))),"")</f>
        <v/>
      </c>
      <c r="K180" s="4" t="str">
        <f>IF(LEN(PhieuBauCu!$C$3) &gt;0, IF(OR(LEN($B180)=0,LEN(K$1)=0),"",IF(OR($B180=0,$AN180&gt;PhieuBauCu!$C$20),0,IF(SUBSTITUTE(LOWER($B180),K$1,",")=LOWER($B180),1,0))),"")</f>
        <v/>
      </c>
      <c r="L180" s="4" t="str">
        <f>IF(LEN(PhieuBauCu!$C$3) &gt;0, IF(OR(LEN($B180)=0,LEN(L$1)=0),"",IF(OR($B180=0,$AN180&gt;PhieuBauCu!$C$20),0,IF(SUBSTITUTE(LOWER($B180),L$1,",")=LOWER($B180),1,0))),"")</f>
        <v/>
      </c>
      <c r="M180" s="4" t="str">
        <f>IF(LEN(PhieuBauCu!$C$3) &gt;0,  IF(OR(LEN($B180)=0,LEN(M$1)=0),"",IF(OR($B180=0,$AN180&gt;PhieuBauCu!$C$20),0,IF(SUBSTITUTE(LOWER($B180),M$1,",")=LOWER($B180),1,0))),"")</f>
        <v/>
      </c>
      <c r="N180" s="4" t="str">
        <f>IF(LEN(PhieuBauCu!$C$3) &gt;0,  IF(OR(LEN($B180)=0,LEN(N$1)=0),"",IF(OR($B180=0,$AN180&gt;PhieuBauCu!$C$20),0,IF(SUBSTITUTE(LOWER($B180),N$1,",")=LOWER($B180),1,0))),"")</f>
        <v/>
      </c>
      <c r="O180" s="4" t="str">
        <f>IF(LEN(PhieuBauCu!$C$3) &gt;0,  IF(OR(LEN($B180)=0,LEN(O$1)=0),"",IF(OR($B180=0,$AN180&gt;PhieuBauCu!$C$20),0,IF(SUBSTITUTE(LOWER($B180),O$1,",")=LOWER($B180),1,0))),"")</f>
        <v/>
      </c>
      <c r="P180" s="4" t="str">
        <f>IF(LEN(PhieuBauCu!$C$3) &gt;0,  IF(OR(LEN($B180)=0,LEN(P$1)=0),"",IF(OR($B180=0,$AN180&gt;PhieuBauCu!$C$20),0,IF(SUBSTITUTE(LOWER($B180),P$1,",")=LOWER($B180),1,0))),"")</f>
        <v/>
      </c>
      <c r="Q180" s="4" t="str">
        <f>IF(LEN(PhieuBauCu!$C$3) &gt;0,  IF(OR(LEN($B180)=0,LEN(Q$1)=0),"",IF(OR($B180=0,$AN180&gt;PhieuBauCu!$C$20),0,IF(SUBSTITUTE(LOWER($B180),Q$1,",")=LOWER($B180),1,0))),"")</f>
        <v/>
      </c>
      <c r="R180" s="4" t="str">
        <f>IF(LEN(PhieuBauCu!$C$3) &gt;0,  IF(OR(LEN($B180)=0,LEN(R$1)=0),"",IF(OR($B180=0,$AN180&gt;PhieuBauCu!$C$20),0,IF(SUBSTITUTE(LOWER($B180),R$1,",")=LOWER($B180),1,0))),"")</f>
        <v/>
      </c>
      <c r="S180" s="4" t="str">
        <f>IF(LEN(PhieuBauCu!$C$3) &gt;0,  IF(OR(LEN($B180)=0,LEN(S$1)=0),"",IF(OR($B180=0,$AN180&gt;PhieuBauCu!$C$20),0,IF(SUBSTITUTE(LOWER($B180),S$1,",")=LOWER($B180),1,0))),"")</f>
        <v/>
      </c>
      <c r="T180" s="4" t="str">
        <f>IF(LEN(PhieuBauCu!$C$3) &gt;0,  IF(OR(LEN($B180)=0,LEN(T$1)=0),"",IF(OR($B180=0,$AN180&gt;PhieuBauCu!$C$20),0,IF(SUBSTITUTE(LOWER($B180),T$1,",")=LOWER($B180),1,0))),"")</f>
        <v/>
      </c>
      <c r="U180" s="10">
        <f t="shared" si="47"/>
        <v>0</v>
      </c>
      <c r="V180" s="29">
        <f>IF(B180=0,0,IF(AND(LEN(B180&gt;0),U180&gt;=1, U180&lt;=PhieuBauCu!$C$20),1,0))</f>
        <v>0</v>
      </c>
      <c r="W180" s="29">
        <f t="shared" si="48"/>
        <v>1</v>
      </c>
      <c r="X180" s="29">
        <f t="shared" si="49"/>
        <v>1</v>
      </c>
      <c r="Y180" s="29">
        <f t="shared" si="50"/>
        <v>1</v>
      </c>
      <c r="Z180" s="29">
        <f t="shared" si="51"/>
        <v>1</v>
      </c>
      <c r="AA180" s="29">
        <f t="shared" si="52"/>
        <v>1</v>
      </c>
      <c r="AB180" s="29">
        <f t="shared" si="53"/>
        <v>1</v>
      </c>
      <c r="AC180" s="29">
        <f t="shared" si="54"/>
        <v>1</v>
      </c>
      <c r="AD180" s="29">
        <f t="shared" si="55"/>
        <v>1</v>
      </c>
      <c r="AE180" s="29">
        <f t="shared" si="56"/>
        <v>1</v>
      </c>
      <c r="AF180" s="29">
        <f t="shared" si="57"/>
        <v>1</v>
      </c>
      <c r="AG180" s="29">
        <f t="shared" si="58"/>
        <v>1</v>
      </c>
      <c r="AH180" s="29">
        <f t="shared" si="59"/>
        <v>0</v>
      </c>
      <c r="AI180" s="29">
        <f t="shared" si="60"/>
        <v>0</v>
      </c>
      <c r="AJ180" s="29">
        <f t="shared" si="61"/>
        <v>0</v>
      </c>
      <c r="AK180" s="29">
        <f t="shared" si="62"/>
        <v>0</v>
      </c>
      <c r="AL180" s="29">
        <f t="shared" si="63"/>
        <v>0</v>
      </c>
      <c r="AM180" s="29">
        <f t="shared" si="64"/>
        <v>0</v>
      </c>
      <c r="AN180" s="29">
        <f t="shared" si="65"/>
        <v>11</v>
      </c>
      <c r="AO180" s="29">
        <f t="shared" si="66"/>
        <v>0</v>
      </c>
    </row>
    <row r="181" spans="1:41" ht="28.5" customHeight="1" x14ac:dyDescent="0.25">
      <c r="A181" s="31">
        <v>177</v>
      </c>
      <c r="B181" s="36"/>
      <c r="C181" s="30" t="str">
        <f t="shared" si="46"/>
        <v/>
      </c>
      <c r="D181" s="4" t="str">
        <f>IF(LEN(PhieuBauCu!$C$3) &gt;0, IF(OR(LEN($B181)=0,LEN(D$1)=0),"",IF(OR($B181=0,$AN181&gt;PhieuBauCu!$C$20),0,IF(SUBSTITUTE(LOWER($B181),D$1,",")=LOWER($B181),1,0))),"")</f>
        <v/>
      </c>
      <c r="E181" s="4" t="str">
        <f>IF(LEN(PhieuBauCu!$C$3) &gt;0, IF(OR(LEN($B181)=0,LEN(E$1)=0),"",IF(OR($B181=0,$AN181&gt;PhieuBauCu!$C$20),0,IF(SUBSTITUTE(LOWER($B181),E$1,",")=LOWER($B181),1,0))),"")</f>
        <v/>
      </c>
      <c r="F181" s="4" t="str">
        <f>IF(LEN(PhieuBauCu!$C$3) &gt;0,  IF(OR(LEN($B181)=0,LEN(F$1)=0),"",IF(OR($B181=0,$AN181&gt;PhieuBauCu!$C$20),0,IF(SUBSTITUTE(LOWER($B181),F$1,",")=LOWER($B181),1,0))),"")</f>
        <v/>
      </c>
      <c r="G181" s="4" t="str">
        <f>IF(LEN(PhieuBauCu!$C$3) &gt;0,  IF(OR(LEN($B181)=0,LEN(G$1)=0),"",IF(OR($B181=0,$AN181&gt;PhieuBauCu!$C$20),0,IF(SUBSTITUTE(LOWER($B181),G$1,",")=LOWER($B181),1,0))),"")</f>
        <v/>
      </c>
      <c r="H181" s="4" t="str">
        <f>IF(LEN(PhieuBauCu!$C$3) &gt;0,  IF(OR(LEN($B181)=0,LEN(H$1)=0),"",IF(OR($B181=0,$AN181&gt;PhieuBauCu!$C$20),0,IF(SUBSTITUTE(LOWER($B181),H$1,",")=LOWER($B181),1,0))),"")</f>
        <v/>
      </c>
      <c r="I181" s="4" t="str">
        <f>IF(LEN(PhieuBauCu!$C$3) &gt;0,  IF(OR(LEN($B181)=0,LEN(I$1)=0),"",IF(OR($B181=0,$AN181&gt;PhieuBauCu!$C$20),0,IF(SUBSTITUTE(LOWER($B181),I$1,",")=LOWER($B181),1,0))),"")</f>
        <v/>
      </c>
      <c r="J181" s="4" t="str">
        <f>IF(LEN(PhieuBauCu!$C$3) &gt;0, IF(OR(LEN($B181)=0,LEN(J$1)=0),"",IF(OR($B181=0,$AN181&gt;PhieuBauCu!$C$20),0,IF(SUBSTITUTE(LOWER($B181),J$1,",")=LOWER($B181),1,0))),"")</f>
        <v/>
      </c>
      <c r="K181" s="4" t="str">
        <f>IF(LEN(PhieuBauCu!$C$3) &gt;0, IF(OR(LEN($B181)=0,LEN(K$1)=0),"",IF(OR($B181=0,$AN181&gt;PhieuBauCu!$C$20),0,IF(SUBSTITUTE(LOWER($B181),K$1,",")=LOWER($B181),1,0))),"")</f>
        <v/>
      </c>
      <c r="L181" s="4" t="str">
        <f>IF(LEN(PhieuBauCu!$C$3) &gt;0, IF(OR(LEN($B181)=0,LEN(L$1)=0),"",IF(OR($B181=0,$AN181&gt;PhieuBauCu!$C$20),0,IF(SUBSTITUTE(LOWER($B181),L$1,",")=LOWER($B181),1,0))),"")</f>
        <v/>
      </c>
      <c r="M181" s="4" t="str">
        <f>IF(LEN(PhieuBauCu!$C$3) &gt;0,  IF(OR(LEN($B181)=0,LEN(M$1)=0),"",IF(OR($B181=0,$AN181&gt;PhieuBauCu!$C$20),0,IF(SUBSTITUTE(LOWER($B181),M$1,",")=LOWER($B181),1,0))),"")</f>
        <v/>
      </c>
      <c r="N181" s="4" t="str">
        <f>IF(LEN(PhieuBauCu!$C$3) &gt;0,  IF(OR(LEN($B181)=0,LEN(N$1)=0),"",IF(OR($B181=0,$AN181&gt;PhieuBauCu!$C$20),0,IF(SUBSTITUTE(LOWER($B181),N$1,",")=LOWER($B181),1,0))),"")</f>
        <v/>
      </c>
      <c r="O181" s="4" t="str">
        <f>IF(LEN(PhieuBauCu!$C$3) &gt;0,  IF(OR(LEN($B181)=0,LEN(O$1)=0),"",IF(OR($B181=0,$AN181&gt;PhieuBauCu!$C$20),0,IF(SUBSTITUTE(LOWER($B181),O$1,",")=LOWER($B181),1,0))),"")</f>
        <v/>
      </c>
      <c r="P181" s="4" t="str">
        <f>IF(LEN(PhieuBauCu!$C$3) &gt;0,  IF(OR(LEN($B181)=0,LEN(P$1)=0),"",IF(OR($B181=0,$AN181&gt;PhieuBauCu!$C$20),0,IF(SUBSTITUTE(LOWER($B181),P$1,",")=LOWER($B181),1,0))),"")</f>
        <v/>
      </c>
      <c r="Q181" s="4" t="str">
        <f>IF(LEN(PhieuBauCu!$C$3) &gt;0,  IF(OR(LEN($B181)=0,LEN(Q$1)=0),"",IF(OR($B181=0,$AN181&gt;PhieuBauCu!$C$20),0,IF(SUBSTITUTE(LOWER($B181),Q$1,",")=LOWER($B181),1,0))),"")</f>
        <v/>
      </c>
      <c r="R181" s="4" t="str">
        <f>IF(LEN(PhieuBauCu!$C$3) &gt;0,  IF(OR(LEN($B181)=0,LEN(R$1)=0),"",IF(OR($B181=0,$AN181&gt;PhieuBauCu!$C$20),0,IF(SUBSTITUTE(LOWER($B181),R$1,",")=LOWER($B181),1,0))),"")</f>
        <v/>
      </c>
      <c r="S181" s="4" t="str">
        <f>IF(LEN(PhieuBauCu!$C$3) &gt;0,  IF(OR(LEN($B181)=0,LEN(S$1)=0),"",IF(OR($B181=0,$AN181&gt;PhieuBauCu!$C$20),0,IF(SUBSTITUTE(LOWER($B181),S$1,",")=LOWER($B181),1,0))),"")</f>
        <v/>
      </c>
      <c r="T181" s="4" t="str">
        <f>IF(LEN(PhieuBauCu!$C$3) &gt;0,  IF(OR(LEN($B181)=0,LEN(T$1)=0),"",IF(OR($B181=0,$AN181&gt;PhieuBauCu!$C$20),0,IF(SUBSTITUTE(LOWER($B181),T$1,",")=LOWER($B181),1,0))),"")</f>
        <v/>
      </c>
      <c r="U181" s="10">
        <f t="shared" si="47"/>
        <v>0</v>
      </c>
      <c r="V181" s="29">
        <f>IF(B181=0,0,IF(AND(LEN(B181&gt;0),U181&gt;=1, U181&lt;=PhieuBauCu!$C$20),1,0))</f>
        <v>0</v>
      </c>
      <c r="W181" s="29">
        <f t="shared" si="48"/>
        <v>1</v>
      </c>
      <c r="X181" s="29">
        <f t="shared" si="49"/>
        <v>1</v>
      </c>
      <c r="Y181" s="29">
        <f t="shared" si="50"/>
        <v>1</v>
      </c>
      <c r="Z181" s="29">
        <f t="shared" si="51"/>
        <v>1</v>
      </c>
      <c r="AA181" s="29">
        <f t="shared" si="52"/>
        <v>1</v>
      </c>
      <c r="AB181" s="29">
        <f t="shared" si="53"/>
        <v>1</v>
      </c>
      <c r="AC181" s="29">
        <f t="shared" si="54"/>
        <v>1</v>
      </c>
      <c r="AD181" s="29">
        <f t="shared" si="55"/>
        <v>1</v>
      </c>
      <c r="AE181" s="29">
        <f t="shared" si="56"/>
        <v>1</v>
      </c>
      <c r="AF181" s="29">
        <f t="shared" si="57"/>
        <v>1</v>
      </c>
      <c r="AG181" s="29">
        <f t="shared" si="58"/>
        <v>1</v>
      </c>
      <c r="AH181" s="29">
        <f t="shared" si="59"/>
        <v>0</v>
      </c>
      <c r="AI181" s="29">
        <f t="shared" si="60"/>
        <v>0</v>
      </c>
      <c r="AJ181" s="29">
        <f t="shared" si="61"/>
        <v>0</v>
      </c>
      <c r="AK181" s="29">
        <f t="shared" si="62"/>
        <v>0</v>
      </c>
      <c r="AL181" s="29">
        <f t="shared" si="63"/>
        <v>0</v>
      </c>
      <c r="AM181" s="29">
        <f t="shared" si="64"/>
        <v>0</v>
      </c>
      <c r="AN181" s="29">
        <f t="shared" si="65"/>
        <v>11</v>
      </c>
      <c r="AO181" s="29">
        <f t="shared" si="66"/>
        <v>0</v>
      </c>
    </row>
    <row r="182" spans="1:41" ht="28.5" customHeight="1" x14ac:dyDescent="0.25">
      <c r="A182" s="31">
        <v>178</v>
      </c>
      <c r="B182" s="36"/>
      <c r="C182" s="30" t="str">
        <f t="shared" si="46"/>
        <v/>
      </c>
      <c r="D182" s="4" t="str">
        <f>IF(LEN(PhieuBauCu!$C$3) &gt;0, IF(OR(LEN($B182)=0,LEN(D$1)=0),"",IF(OR($B182=0,$AN182&gt;PhieuBauCu!$C$20),0,IF(SUBSTITUTE(LOWER($B182),D$1,",")=LOWER($B182),1,0))),"")</f>
        <v/>
      </c>
      <c r="E182" s="4" t="str">
        <f>IF(LEN(PhieuBauCu!$C$3) &gt;0, IF(OR(LEN($B182)=0,LEN(E$1)=0),"",IF(OR($B182=0,$AN182&gt;PhieuBauCu!$C$20),0,IF(SUBSTITUTE(LOWER($B182),E$1,",")=LOWER($B182),1,0))),"")</f>
        <v/>
      </c>
      <c r="F182" s="4" t="str">
        <f>IF(LEN(PhieuBauCu!$C$3) &gt;0,  IF(OR(LEN($B182)=0,LEN(F$1)=0),"",IF(OR($B182=0,$AN182&gt;PhieuBauCu!$C$20),0,IF(SUBSTITUTE(LOWER($B182),F$1,",")=LOWER($B182),1,0))),"")</f>
        <v/>
      </c>
      <c r="G182" s="4" t="str">
        <f>IF(LEN(PhieuBauCu!$C$3) &gt;0,  IF(OR(LEN($B182)=0,LEN(G$1)=0),"",IF(OR($B182=0,$AN182&gt;PhieuBauCu!$C$20),0,IF(SUBSTITUTE(LOWER($B182),G$1,",")=LOWER($B182),1,0))),"")</f>
        <v/>
      </c>
      <c r="H182" s="4" t="str">
        <f>IF(LEN(PhieuBauCu!$C$3) &gt;0,  IF(OR(LEN($B182)=0,LEN(H$1)=0),"",IF(OR($B182=0,$AN182&gt;PhieuBauCu!$C$20),0,IF(SUBSTITUTE(LOWER($B182),H$1,",")=LOWER($B182),1,0))),"")</f>
        <v/>
      </c>
      <c r="I182" s="4" t="str">
        <f>IF(LEN(PhieuBauCu!$C$3) &gt;0,  IF(OR(LEN($B182)=0,LEN(I$1)=0),"",IF(OR($B182=0,$AN182&gt;PhieuBauCu!$C$20),0,IF(SUBSTITUTE(LOWER($B182),I$1,",")=LOWER($B182),1,0))),"")</f>
        <v/>
      </c>
      <c r="J182" s="4" t="str">
        <f>IF(LEN(PhieuBauCu!$C$3) &gt;0, IF(OR(LEN($B182)=0,LEN(J$1)=0),"",IF(OR($B182=0,$AN182&gt;PhieuBauCu!$C$20),0,IF(SUBSTITUTE(LOWER($B182),J$1,",")=LOWER($B182),1,0))),"")</f>
        <v/>
      </c>
      <c r="K182" s="4" t="str">
        <f>IF(LEN(PhieuBauCu!$C$3) &gt;0, IF(OR(LEN($B182)=0,LEN(K$1)=0),"",IF(OR($B182=0,$AN182&gt;PhieuBauCu!$C$20),0,IF(SUBSTITUTE(LOWER($B182),K$1,",")=LOWER($B182),1,0))),"")</f>
        <v/>
      </c>
      <c r="L182" s="4" t="str">
        <f>IF(LEN(PhieuBauCu!$C$3) &gt;0, IF(OR(LEN($B182)=0,LEN(L$1)=0),"",IF(OR($B182=0,$AN182&gt;PhieuBauCu!$C$20),0,IF(SUBSTITUTE(LOWER($B182),L$1,",")=LOWER($B182),1,0))),"")</f>
        <v/>
      </c>
      <c r="M182" s="4" t="str">
        <f>IF(LEN(PhieuBauCu!$C$3) &gt;0,  IF(OR(LEN($B182)=0,LEN(M$1)=0),"",IF(OR($B182=0,$AN182&gt;PhieuBauCu!$C$20),0,IF(SUBSTITUTE(LOWER($B182),M$1,",")=LOWER($B182),1,0))),"")</f>
        <v/>
      </c>
      <c r="N182" s="4" t="str">
        <f>IF(LEN(PhieuBauCu!$C$3) &gt;0,  IF(OR(LEN($B182)=0,LEN(N$1)=0),"",IF(OR($B182=0,$AN182&gt;PhieuBauCu!$C$20),0,IF(SUBSTITUTE(LOWER($B182),N$1,",")=LOWER($B182),1,0))),"")</f>
        <v/>
      </c>
      <c r="O182" s="4" t="str">
        <f>IF(LEN(PhieuBauCu!$C$3) &gt;0,  IF(OR(LEN($B182)=0,LEN(O$1)=0),"",IF(OR($B182=0,$AN182&gt;PhieuBauCu!$C$20),0,IF(SUBSTITUTE(LOWER($B182),O$1,",")=LOWER($B182),1,0))),"")</f>
        <v/>
      </c>
      <c r="P182" s="4" t="str">
        <f>IF(LEN(PhieuBauCu!$C$3) &gt;0,  IF(OR(LEN($B182)=0,LEN(P$1)=0),"",IF(OR($B182=0,$AN182&gt;PhieuBauCu!$C$20),0,IF(SUBSTITUTE(LOWER($B182),P$1,",")=LOWER($B182),1,0))),"")</f>
        <v/>
      </c>
      <c r="Q182" s="4" t="str">
        <f>IF(LEN(PhieuBauCu!$C$3) &gt;0,  IF(OR(LEN($B182)=0,LEN(Q$1)=0),"",IF(OR($B182=0,$AN182&gt;PhieuBauCu!$C$20),0,IF(SUBSTITUTE(LOWER($B182),Q$1,",")=LOWER($B182),1,0))),"")</f>
        <v/>
      </c>
      <c r="R182" s="4" t="str">
        <f>IF(LEN(PhieuBauCu!$C$3) &gt;0,  IF(OR(LEN($B182)=0,LEN(R$1)=0),"",IF(OR($B182=0,$AN182&gt;PhieuBauCu!$C$20),0,IF(SUBSTITUTE(LOWER($B182),R$1,",")=LOWER($B182),1,0))),"")</f>
        <v/>
      </c>
      <c r="S182" s="4" t="str">
        <f>IF(LEN(PhieuBauCu!$C$3) &gt;0,  IF(OR(LEN($B182)=0,LEN(S$1)=0),"",IF(OR($B182=0,$AN182&gt;PhieuBauCu!$C$20),0,IF(SUBSTITUTE(LOWER($B182),S$1,",")=LOWER($B182),1,0))),"")</f>
        <v/>
      </c>
      <c r="T182" s="4" t="str">
        <f>IF(LEN(PhieuBauCu!$C$3) &gt;0,  IF(OR(LEN($B182)=0,LEN(T$1)=0),"",IF(OR($B182=0,$AN182&gt;PhieuBauCu!$C$20),0,IF(SUBSTITUTE(LOWER($B182),T$1,",")=LOWER($B182),1,0))),"")</f>
        <v/>
      </c>
      <c r="U182" s="10">
        <f t="shared" si="47"/>
        <v>0</v>
      </c>
      <c r="V182" s="29">
        <f>IF(B182=0,0,IF(AND(LEN(B182&gt;0),U182&gt;=1, U182&lt;=PhieuBauCu!$C$20),1,0))</f>
        <v>0</v>
      </c>
      <c r="W182" s="29">
        <f t="shared" si="48"/>
        <v>1</v>
      </c>
      <c r="X182" s="29">
        <f t="shared" si="49"/>
        <v>1</v>
      </c>
      <c r="Y182" s="29">
        <f t="shared" si="50"/>
        <v>1</v>
      </c>
      <c r="Z182" s="29">
        <f t="shared" si="51"/>
        <v>1</v>
      </c>
      <c r="AA182" s="29">
        <f t="shared" si="52"/>
        <v>1</v>
      </c>
      <c r="AB182" s="29">
        <f t="shared" si="53"/>
        <v>1</v>
      </c>
      <c r="AC182" s="29">
        <f t="shared" si="54"/>
        <v>1</v>
      </c>
      <c r="AD182" s="29">
        <f t="shared" si="55"/>
        <v>1</v>
      </c>
      <c r="AE182" s="29">
        <f t="shared" si="56"/>
        <v>1</v>
      </c>
      <c r="AF182" s="29">
        <f t="shared" si="57"/>
        <v>1</v>
      </c>
      <c r="AG182" s="29">
        <f t="shared" si="58"/>
        <v>1</v>
      </c>
      <c r="AH182" s="29">
        <f t="shared" si="59"/>
        <v>0</v>
      </c>
      <c r="AI182" s="29">
        <f t="shared" si="60"/>
        <v>0</v>
      </c>
      <c r="AJ182" s="29">
        <f t="shared" si="61"/>
        <v>0</v>
      </c>
      <c r="AK182" s="29">
        <f t="shared" si="62"/>
        <v>0</v>
      </c>
      <c r="AL182" s="29">
        <f t="shared" si="63"/>
        <v>0</v>
      </c>
      <c r="AM182" s="29">
        <f t="shared" si="64"/>
        <v>0</v>
      </c>
      <c r="AN182" s="29">
        <f t="shared" si="65"/>
        <v>11</v>
      </c>
      <c r="AO182" s="29">
        <f t="shared" si="66"/>
        <v>0</v>
      </c>
    </row>
    <row r="183" spans="1:41" ht="28.5" customHeight="1" x14ac:dyDescent="0.25">
      <c r="A183" s="31">
        <v>179</v>
      </c>
      <c r="B183" s="36"/>
      <c r="C183" s="30" t="str">
        <f t="shared" si="46"/>
        <v/>
      </c>
      <c r="D183" s="4" t="str">
        <f>IF(LEN(PhieuBauCu!$C$3) &gt;0, IF(OR(LEN($B183)=0,LEN(D$1)=0),"",IF(OR($B183=0,$AN183&gt;PhieuBauCu!$C$20),0,IF(SUBSTITUTE(LOWER($B183),D$1,",")=LOWER($B183),1,0))),"")</f>
        <v/>
      </c>
      <c r="E183" s="4" t="str">
        <f>IF(LEN(PhieuBauCu!$C$3) &gt;0, IF(OR(LEN($B183)=0,LEN(E$1)=0),"",IF(OR($B183=0,$AN183&gt;PhieuBauCu!$C$20),0,IF(SUBSTITUTE(LOWER($B183),E$1,",")=LOWER($B183),1,0))),"")</f>
        <v/>
      </c>
      <c r="F183" s="4" t="str">
        <f>IF(LEN(PhieuBauCu!$C$3) &gt;0,  IF(OR(LEN($B183)=0,LEN(F$1)=0),"",IF(OR($B183=0,$AN183&gt;PhieuBauCu!$C$20),0,IF(SUBSTITUTE(LOWER($B183),F$1,",")=LOWER($B183),1,0))),"")</f>
        <v/>
      </c>
      <c r="G183" s="4" t="str">
        <f>IF(LEN(PhieuBauCu!$C$3) &gt;0,  IF(OR(LEN($B183)=0,LEN(G$1)=0),"",IF(OR($B183=0,$AN183&gt;PhieuBauCu!$C$20),0,IF(SUBSTITUTE(LOWER($B183),G$1,",")=LOWER($B183),1,0))),"")</f>
        <v/>
      </c>
      <c r="H183" s="4" t="str">
        <f>IF(LEN(PhieuBauCu!$C$3) &gt;0,  IF(OR(LEN($B183)=0,LEN(H$1)=0),"",IF(OR($B183=0,$AN183&gt;PhieuBauCu!$C$20),0,IF(SUBSTITUTE(LOWER($B183),H$1,",")=LOWER($B183),1,0))),"")</f>
        <v/>
      </c>
      <c r="I183" s="4" t="str">
        <f>IF(LEN(PhieuBauCu!$C$3) &gt;0,  IF(OR(LEN($B183)=0,LEN(I$1)=0),"",IF(OR($B183=0,$AN183&gt;PhieuBauCu!$C$20),0,IF(SUBSTITUTE(LOWER($B183),I$1,",")=LOWER($B183),1,0))),"")</f>
        <v/>
      </c>
      <c r="J183" s="4" t="str">
        <f>IF(LEN(PhieuBauCu!$C$3) &gt;0, IF(OR(LEN($B183)=0,LEN(J$1)=0),"",IF(OR($B183=0,$AN183&gt;PhieuBauCu!$C$20),0,IF(SUBSTITUTE(LOWER($B183),J$1,",")=LOWER($B183),1,0))),"")</f>
        <v/>
      </c>
      <c r="K183" s="4" t="str">
        <f>IF(LEN(PhieuBauCu!$C$3) &gt;0, IF(OR(LEN($B183)=0,LEN(K$1)=0),"",IF(OR($B183=0,$AN183&gt;PhieuBauCu!$C$20),0,IF(SUBSTITUTE(LOWER($B183),K$1,",")=LOWER($B183),1,0))),"")</f>
        <v/>
      </c>
      <c r="L183" s="4" t="str">
        <f>IF(LEN(PhieuBauCu!$C$3) &gt;0, IF(OR(LEN($B183)=0,LEN(L$1)=0),"",IF(OR($B183=0,$AN183&gt;PhieuBauCu!$C$20),0,IF(SUBSTITUTE(LOWER($B183),L$1,",")=LOWER($B183),1,0))),"")</f>
        <v/>
      </c>
      <c r="M183" s="4" t="str">
        <f>IF(LEN(PhieuBauCu!$C$3) &gt;0,  IF(OR(LEN($B183)=0,LEN(M$1)=0),"",IF(OR($B183=0,$AN183&gt;PhieuBauCu!$C$20),0,IF(SUBSTITUTE(LOWER($B183),M$1,",")=LOWER($B183),1,0))),"")</f>
        <v/>
      </c>
      <c r="N183" s="4" t="str">
        <f>IF(LEN(PhieuBauCu!$C$3) &gt;0,  IF(OR(LEN($B183)=0,LEN(N$1)=0),"",IF(OR($B183=0,$AN183&gt;PhieuBauCu!$C$20),0,IF(SUBSTITUTE(LOWER($B183),N$1,",")=LOWER($B183),1,0))),"")</f>
        <v/>
      </c>
      <c r="O183" s="4" t="str">
        <f>IF(LEN(PhieuBauCu!$C$3) &gt;0,  IF(OR(LEN($B183)=0,LEN(O$1)=0),"",IF(OR($B183=0,$AN183&gt;PhieuBauCu!$C$20),0,IF(SUBSTITUTE(LOWER($B183),O$1,",")=LOWER($B183),1,0))),"")</f>
        <v/>
      </c>
      <c r="P183" s="4" t="str">
        <f>IF(LEN(PhieuBauCu!$C$3) &gt;0,  IF(OR(LEN($B183)=0,LEN(P$1)=0),"",IF(OR($B183=0,$AN183&gt;PhieuBauCu!$C$20),0,IF(SUBSTITUTE(LOWER($B183),P$1,",")=LOWER($B183),1,0))),"")</f>
        <v/>
      </c>
      <c r="Q183" s="4" t="str">
        <f>IF(LEN(PhieuBauCu!$C$3) &gt;0,  IF(OR(LEN($B183)=0,LEN(Q$1)=0),"",IF(OR($B183=0,$AN183&gt;PhieuBauCu!$C$20),0,IF(SUBSTITUTE(LOWER($B183),Q$1,",")=LOWER($B183),1,0))),"")</f>
        <v/>
      </c>
      <c r="R183" s="4" t="str">
        <f>IF(LEN(PhieuBauCu!$C$3) &gt;0,  IF(OR(LEN($B183)=0,LEN(R$1)=0),"",IF(OR($B183=0,$AN183&gt;PhieuBauCu!$C$20),0,IF(SUBSTITUTE(LOWER($B183),R$1,",")=LOWER($B183),1,0))),"")</f>
        <v/>
      </c>
      <c r="S183" s="4" t="str">
        <f>IF(LEN(PhieuBauCu!$C$3) &gt;0,  IF(OR(LEN($B183)=0,LEN(S$1)=0),"",IF(OR($B183=0,$AN183&gt;PhieuBauCu!$C$20),0,IF(SUBSTITUTE(LOWER($B183),S$1,",")=LOWER($B183),1,0))),"")</f>
        <v/>
      </c>
      <c r="T183" s="4" t="str">
        <f>IF(LEN(PhieuBauCu!$C$3) &gt;0,  IF(OR(LEN($B183)=0,LEN(T$1)=0),"",IF(OR($B183=0,$AN183&gt;PhieuBauCu!$C$20),0,IF(SUBSTITUTE(LOWER($B183),T$1,",")=LOWER($B183),1,0))),"")</f>
        <v/>
      </c>
      <c r="U183" s="10">
        <f t="shared" si="47"/>
        <v>0</v>
      </c>
      <c r="V183" s="29">
        <f>IF(B183=0,0,IF(AND(LEN(B183&gt;0),U183&gt;=1, U183&lt;=PhieuBauCu!$C$20),1,0))</f>
        <v>0</v>
      </c>
      <c r="W183" s="29">
        <f t="shared" si="48"/>
        <v>1</v>
      </c>
      <c r="X183" s="29">
        <f t="shared" si="49"/>
        <v>1</v>
      </c>
      <c r="Y183" s="29">
        <f t="shared" si="50"/>
        <v>1</v>
      </c>
      <c r="Z183" s="29">
        <f t="shared" si="51"/>
        <v>1</v>
      </c>
      <c r="AA183" s="29">
        <f t="shared" si="52"/>
        <v>1</v>
      </c>
      <c r="AB183" s="29">
        <f t="shared" si="53"/>
        <v>1</v>
      </c>
      <c r="AC183" s="29">
        <f t="shared" si="54"/>
        <v>1</v>
      </c>
      <c r="AD183" s="29">
        <f t="shared" si="55"/>
        <v>1</v>
      </c>
      <c r="AE183" s="29">
        <f t="shared" si="56"/>
        <v>1</v>
      </c>
      <c r="AF183" s="29">
        <f t="shared" si="57"/>
        <v>1</v>
      </c>
      <c r="AG183" s="29">
        <f t="shared" si="58"/>
        <v>1</v>
      </c>
      <c r="AH183" s="29">
        <f t="shared" si="59"/>
        <v>0</v>
      </c>
      <c r="AI183" s="29">
        <f t="shared" si="60"/>
        <v>0</v>
      </c>
      <c r="AJ183" s="29">
        <f t="shared" si="61"/>
        <v>0</v>
      </c>
      <c r="AK183" s="29">
        <f t="shared" si="62"/>
        <v>0</v>
      </c>
      <c r="AL183" s="29">
        <f t="shared" si="63"/>
        <v>0</v>
      </c>
      <c r="AM183" s="29">
        <f t="shared" si="64"/>
        <v>0</v>
      </c>
      <c r="AN183" s="29">
        <f t="shared" si="65"/>
        <v>11</v>
      </c>
      <c r="AO183" s="29">
        <f t="shared" si="66"/>
        <v>0</v>
      </c>
    </row>
    <row r="184" spans="1:41" ht="28.5" customHeight="1" x14ac:dyDescent="0.25">
      <c r="A184" s="31">
        <v>180</v>
      </c>
      <c r="B184" s="36"/>
      <c r="C184" s="30" t="str">
        <f t="shared" si="46"/>
        <v/>
      </c>
      <c r="D184" s="4" t="str">
        <f>IF(LEN(PhieuBauCu!$C$3) &gt;0, IF(OR(LEN($B184)=0,LEN(D$1)=0),"",IF(OR($B184=0,$AN184&gt;PhieuBauCu!$C$20),0,IF(SUBSTITUTE(LOWER($B184),D$1,",")=LOWER($B184),1,0))),"")</f>
        <v/>
      </c>
      <c r="E184" s="4" t="str">
        <f>IF(LEN(PhieuBauCu!$C$3) &gt;0, IF(OR(LEN($B184)=0,LEN(E$1)=0),"",IF(OR($B184=0,$AN184&gt;PhieuBauCu!$C$20),0,IF(SUBSTITUTE(LOWER($B184),E$1,",")=LOWER($B184),1,0))),"")</f>
        <v/>
      </c>
      <c r="F184" s="4" t="str">
        <f>IF(LEN(PhieuBauCu!$C$3) &gt;0,  IF(OR(LEN($B184)=0,LEN(F$1)=0),"",IF(OR($B184=0,$AN184&gt;PhieuBauCu!$C$20),0,IF(SUBSTITUTE(LOWER($B184),F$1,",")=LOWER($B184),1,0))),"")</f>
        <v/>
      </c>
      <c r="G184" s="4" t="str">
        <f>IF(LEN(PhieuBauCu!$C$3) &gt;0,  IF(OR(LEN($B184)=0,LEN(G$1)=0),"",IF(OR($B184=0,$AN184&gt;PhieuBauCu!$C$20),0,IF(SUBSTITUTE(LOWER($B184),G$1,",")=LOWER($B184),1,0))),"")</f>
        <v/>
      </c>
      <c r="H184" s="4" t="str">
        <f>IF(LEN(PhieuBauCu!$C$3) &gt;0,  IF(OR(LEN($B184)=0,LEN(H$1)=0),"",IF(OR($B184=0,$AN184&gt;PhieuBauCu!$C$20),0,IF(SUBSTITUTE(LOWER($B184),H$1,",")=LOWER($B184),1,0))),"")</f>
        <v/>
      </c>
      <c r="I184" s="4" t="str">
        <f>IF(LEN(PhieuBauCu!$C$3) &gt;0,  IF(OR(LEN($B184)=0,LEN(I$1)=0),"",IF(OR($B184=0,$AN184&gt;PhieuBauCu!$C$20),0,IF(SUBSTITUTE(LOWER($B184),I$1,",")=LOWER($B184),1,0))),"")</f>
        <v/>
      </c>
      <c r="J184" s="4" t="str">
        <f>IF(LEN(PhieuBauCu!$C$3) &gt;0, IF(OR(LEN($B184)=0,LEN(J$1)=0),"",IF(OR($B184=0,$AN184&gt;PhieuBauCu!$C$20),0,IF(SUBSTITUTE(LOWER($B184),J$1,",")=LOWER($B184),1,0))),"")</f>
        <v/>
      </c>
      <c r="K184" s="4" t="str">
        <f>IF(LEN(PhieuBauCu!$C$3) &gt;0, IF(OR(LEN($B184)=0,LEN(K$1)=0),"",IF(OR($B184=0,$AN184&gt;PhieuBauCu!$C$20),0,IF(SUBSTITUTE(LOWER($B184),K$1,",")=LOWER($B184),1,0))),"")</f>
        <v/>
      </c>
      <c r="L184" s="4" t="str">
        <f>IF(LEN(PhieuBauCu!$C$3) &gt;0, IF(OR(LEN($B184)=0,LEN(L$1)=0),"",IF(OR($B184=0,$AN184&gt;PhieuBauCu!$C$20),0,IF(SUBSTITUTE(LOWER($B184),L$1,",")=LOWER($B184),1,0))),"")</f>
        <v/>
      </c>
      <c r="M184" s="4" t="str">
        <f>IF(LEN(PhieuBauCu!$C$3) &gt;0,  IF(OR(LEN($B184)=0,LEN(M$1)=0),"",IF(OR($B184=0,$AN184&gt;PhieuBauCu!$C$20),0,IF(SUBSTITUTE(LOWER($B184),M$1,",")=LOWER($B184),1,0))),"")</f>
        <v/>
      </c>
      <c r="N184" s="4" t="str">
        <f>IF(LEN(PhieuBauCu!$C$3) &gt;0,  IF(OR(LEN($B184)=0,LEN(N$1)=0),"",IF(OR($B184=0,$AN184&gt;PhieuBauCu!$C$20),0,IF(SUBSTITUTE(LOWER($B184),N$1,",")=LOWER($B184),1,0))),"")</f>
        <v/>
      </c>
      <c r="O184" s="4" t="str">
        <f>IF(LEN(PhieuBauCu!$C$3) &gt;0,  IF(OR(LEN($B184)=0,LEN(O$1)=0),"",IF(OR($B184=0,$AN184&gt;PhieuBauCu!$C$20),0,IF(SUBSTITUTE(LOWER($B184),O$1,",")=LOWER($B184),1,0))),"")</f>
        <v/>
      </c>
      <c r="P184" s="4" t="str">
        <f>IF(LEN(PhieuBauCu!$C$3) &gt;0,  IF(OR(LEN($B184)=0,LEN(P$1)=0),"",IF(OR($B184=0,$AN184&gt;PhieuBauCu!$C$20),0,IF(SUBSTITUTE(LOWER($B184),P$1,",")=LOWER($B184),1,0))),"")</f>
        <v/>
      </c>
      <c r="Q184" s="4" t="str">
        <f>IF(LEN(PhieuBauCu!$C$3) &gt;0,  IF(OR(LEN($B184)=0,LEN(Q$1)=0),"",IF(OR($B184=0,$AN184&gt;PhieuBauCu!$C$20),0,IF(SUBSTITUTE(LOWER($B184),Q$1,",")=LOWER($B184),1,0))),"")</f>
        <v/>
      </c>
      <c r="R184" s="4" t="str">
        <f>IF(LEN(PhieuBauCu!$C$3) &gt;0,  IF(OR(LEN($B184)=0,LEN(R$1)=0),"",IF(OR($B184=0,$AN184&gt;PhieuBauCu!$C$20),0,IF(SUBSTITUTE(LOWER($B184),R$1,",")=LOWER($B184),1,0))),"")</f>
        <v/>
      </c>
      <c r="S184" s="4" t="str">
        <f>IF(LEN(PhieuBauCu!$C$3) &gt;0,  IF(OR(LEN($B184)=0,LEN(S$1)=0),"",IF(OR($B184=0,$AN184&gt;PhieuBauCu!$C$20),0,IF(SUBSTITUTE(LOWER($B184),S$1,",")=LOWER($B184),1,0))),"")</f>
        <v/>
      </c>
      <c r="T184" s="4" t="str">
        <f>IF(LEN(PhieuBauCu!$C$3) &gt;0,  IF(OR(LEN($B184)=0,LEN(T$1)=0),"",IF(OR($B184=0,$AN184&gt;PhieuBauCu!$C$20),0,IF(SUBSTITUTE(LOWER($B184),T$1,",")=LOWER($B184),1,0))),"")</f>
        <v/>
      </c>
      <c r="U184" s="10">
        <f t="shared" si="47"/>
        <v>0</v>
      </c>
      <c r="V184" s="29">
        <f>IF(B184=0,0,IF(AND(LEN(B184&gt;0),U184&gt;=1, U184&lt;=PhieuBauCu!$C$20),1,0))</f>
        <v>0</v>
      </c>
      <c r="W184" s="29">
        <f t="shared" si="48"/>
        <v>1</v>
      </c>
      <c r="X184" s="29">
        <f t="shared" si="49"/>
        <v>1</v>
      </c>
      <c r="Y184" s="29">
        <f t="shared" si="50"/>
        <v>1</v>
      </c>
      <c r="Z184" s="29">
        <f t="shared" si="51"/>
        <v>1</v>
      </c>
      <c r="AA184" s="29">
        <f t="shared" si="52"/>
        <v>1</v>
      </c>
      <c r="AB184" s="29">
        <f t="shared" si="53"/>
        <v>1</v>
      </c>
      <c r="AC184" s="29">
        <f t="shared" si="54"/>
        <v>1</v>
      </c>
      <c r="AD184" s="29">
        <f t="shared" si="55"/>
        <v>1</v>
      </c>
      <c r="AE184" s="29">
        <f t="shared" si="56"/>
        <v>1</v>
      </c>
      <c r="AF184" s="29">
        <f t="shared" si="57"/>
        <v>1</v>
      </c>
      <c r="AG184" s="29">
        <f t="shared" si="58"/>
        <v>1</v>
      </c>
      <c r="AH184" s="29">
        <f t="shared" si="59"/>
        <v>0</v>
      </c>
      <c r="AI184" s="29">
        <f t="shared" si="60"/>
        <v>0</v>
      </c>
      <c r="AJ184" s="29">
        <f t="shared" si="61"/>
        <v>0</v>
      </c>
      <c r="AK184" s="29">
        <f t="shared" si="62"/>
        <v>0</v>
      </c>
      <c r="AL184" s="29">
        <f t="shared" si="63"/>
        <v>0</v>
      </c>
      <c r="AM184" s="29">
        <f t="shared" si="64"/>
        <v>0</v>
      </c>
      <c r="AN184" s="29">
        <f t="shared" si="65"/>
        <v>11</v>
      </c>
      <c r="AO184" s="29">
        <f t="shared" si="66"/>
        <v>0</v>
      </c>
    </row>
    <row r="185" spans="1:41" ht="28.5" customHeight="1" x14ac:dyDescent="0.25">
      <c r="A185" s="31">
        <v>181</v>
      </c>
      <c r="B185" s="36"/>
      <c r="C185" s="30" t="str">
        <f t="shared" si="46"/>
        <v/>
      </c>
      <c r="D185" s="4" t="str">
        <f>IF(LEN(PhieuBauCu!$C$3) &gt;0, IF(OR(LEN($B185)=0,LEN(D$1)=0),"",IF(OR($B185=0,$AN185&gt;PhieuBauCu!$C$20),0,IF(SUBSTITUTE(LOWER($B185),D$1,",")=LOWER($B185),1,0))),"")</f>
        <v/>
      </c>
      <c r="E185" s="4" t="str">
        <f>IF(LEN(PhieuBauCu!$C$3) &gt;0, IF(OR(LEN($B185)=0,LEN(E$1)=0),"",IF(OR($B185=0,$AN185&gt;PhieuBauCu!$C$20),0,IF(SUBSTITUTE(LOWER($B185),E$1,",")=LOWER($B185),1,0))),"")</f>
        <v/>
      </c>
      <c r="F185" s="4" t="str">
        <f>IF(LEN(PhieuBauCu!$C$3) &gt;0,  IF(OR(LEN($B185)=0,LEN(F$1)=0),"",IF(OR($B185=0,$AN185&gt;PhieuBauCu!$C$20),0,IF(SUBSTITUTE(LOWER($B185),F$1,",")=LOWER($B185),1,0))),"")</f>
        <v/>
      </c>
      <c r="G185" s="4" t="str">
        <f>IF(LEN(PhieuBauCu!$C$3) &gt;0,  IF(OR(LEN($B185)=0,LEN(G$1)=0),"",IF(OR($B185=0,$AN185&gt;PhieuBauCu!$C$20),0,IF(SUBSTITUTE(LOWER($B185),G$1,",")=LOWER($B185),1,0))),"")</f>
        <v/>
      </c>
      <c r="H185" s="4" t="str">
        <f>IF(LEN(PhieuBauCu!$C$3) &gt;0,  IF(OR(LEN($B185)=0,LEN(H$1)=0),"",IF(OR($B185=0,$AN185&gt;PhieuBauCu!$C$20),0,IF(SUBSTITUTE(LOWER($B185),H$1,",")=LOWER($B185),1,0))),"")</f>
        <v/>
      </c>
      <c r="I185" s="4" t="str">
        <f>IF(LEN(PhieuBauCu!$C$3) &gt;0,  IF(OR(LEN($B185)=0,LEN(I$1)=0),"",IF(OR($B185=0,$AN185&gt;PhieuBauCu!$C$20),0,IF(SUBSTITUTE(LOWER($B185),I$1,",")=LOWER($B185),1,0))),"")</f>
        <v/>
      </c>
      <c r="J185" s="4" t="str">
        <f>IF(LEN(PhieuBauCu!$C$3) &gt;0, IF(OR(LEN($B185)=0,LEN(J$1)=0),"",IF(OR($B185=0,$AN185&gt;PhieuBauCu!$C$20),0,IF(SUBSTITUTE(LOWER($B185),J$1,",")=LOWER($B185),1,0))),"")</f>
        <v/>
      </c>
      <c r="K185" s="4" t="str">
        <f>IF(LEN(PhieuBauCu!$C$3) &gt;0, IF(OR(LEN($B185)=0,LEN(K$1)=0),"",IF(OR($B185=0,$AN185&gt;PhieuBauCu!$C$20),0,IF(SUBSTITUTE(LOWER($B185),K$1,",")=LOWER($B185),1,0))),"")</f>
        <v/>
      </c>
      <c r="L185" s="4" t="str">
        <f>IF(LEN(PhieuBauCu!$C$3) &gt;0, IF(OR(LEN($B185)=0,LEN(L$1)=0),"",IF(OR($B185=0,$AN185&gt;PhieuBauCu!$C$20),0,IF(SUBSTITUTE(LOWER($B185),L$1,",")=LOWER($B185),1,0))),"")</f>
        <v/>
      </c>
      <c r="M185" s="4" t="str">
        <f>IF(LEN(PhieuBauCu!$C$3) &gt;0,  IF(OR(LEN($B185)=0,LEN(M$1)=0),"",IF(OR($B185=0,$AN185&gt;PhieuBauCu!$C$20),0,IF(SUBSTITUTE(LOWER($B185),M$1,",")=LOWER($B185),1,0))),"")</f>
        <v/>
      </c>
      <c r="N185" s="4" t="str">
        <f>IF(LEN(PhieuBauCu!$C$3) &gt;0,  IF(OR(LEN($B185)=0,LEN(N$1)=0),"",IF(OR($B185=0,$AN185&gt;PhieuBauCu!$C$20),0,IF(SUBSTITUTE(LOWER($B185),N$1,",")=LOWER($B185),1,0))),"")</f>
        <v/>
      </c>
      <c r="O185" s="4" t="str">
        <f>IF(LEN(PhieuBauCu!$C$3) &gt;0,  IF(OR(LEN($B185)=0,LEN(O$1)=0),"",IF(OR($B185=0,$AN185&gt;PhieuBauCu!$C$20),0,IF(SUBSTITUTE(LOWER($B185),O$1,",")=LOWER($B185),1,0))),"")</f>
        <v/>
      </c>
      <c r="P185" s="4" t="str">
        <f>IF(LEN(PhieuBauCu!$C$3) &gt;0,  IF(OR(LEN($B185)=0,LEN(P$1)=0),"",IF(OR($B185=0,$AN185&gt;PhieuBauCu!$C$20),0,IF(SUBSTITUTE(LOWER($B185),P$1,",")=LOWER($B185),1,0))),"")</f>
        <v/>
      </c>
      <c r="Q185" s="4" t="str">
        <f>IF(LEN(PhieuBauCu!$C$3) &gt;0,  IF(OR(LEN($B185)=0,LEN(Q$1)=0),"",IF(OR($B185=0,$AN185&gt;PhieuBauCu!$C$20),0,IF(SUBSTITUTE(LOWER($B185),Q$1,",")=LOWER($B185),1,0))),"")</f>
        <v/>
      </c>
      <c r="R185" s="4" t="str">
        <f>IF(LEN(PhieuBauCu!$C$3) &gt;0,  IF(OR(LEN($B185)=0,LEN(R$1)=0),"",IF(OR($B185=0,$AN185&gt;PhieuBauCu!$C$20),0,IF(SUBSTITUTE(LOWER($B185),R$1,",")=LOWER($B185),1,0))),"")</f>
        <v/>
      </c>
      <c r="S185" s="4" t="str">
        <f>IF(LEN(PhieuBauCu!$C$3) &gt;0,  IF(OR(LEN($B185)=0,LEN(S$1)=0),"",IF(OR($B185=0,$AN185&gt;PhieuBauCu!$C$20),0,IF(SUBSTITUTE(LOWER($B185),S$1,",")=LOWER($B185),1,0))),"")</f>
        <v/>
      </c>
      <c r="T185" s="4" t="str">
        <f>IF(LEN(PhieuBauCu!$C$3) &gt;0,  IF(OR(LEN($B185)=0,LEN(T$1)=0),"",IF(OR($B185=0,$AN185&gt;PhieuBauCu!$C$20),0,IF(SUBSTITUTE(LOWER($B185),T$1,",")=LOWER($B185),1,0))),"")</f>
        <v/>
      </c>
      <c r="U185" s="10">
        <f t="shared" si="47"/>
        <v>0</v>
      </c>
      <c r="V185" s="29">
        <f>IF(B185=0,0,IF(AND(LEN(B185&gt;0),U185&gt;=1, U185&lt;=PhieuBauCu!$C$20),1,0))</f>
        <v>0</v>
      </c>
      <c r="W185" s="29">
        <f t="shared" si="48"/>
        <v>1</v>
      </c>
      <c r="X185" s="29">
        <f t="shared" si="49"/>
        <v>1</v>
      </c>
      <c r="Y185" s="29">
        <f t="shared" si="50"/>
        <v>1</v>
      </c>
      <c r="Z185" s="29">
        <f t="shared" si="51"/>
        <v>1</v>
      </c>
      <c r="AA185" s="29">
        <f t="shared" si="52"/>
        <v>1</v>
      </c>
      <c r="AB185" s="29">
        <f t="shared" si="53"/>
        <v>1</v>
      </c>
      <c r="AC185" s="29">
        <f t="shared" si="54"/>
        <v>1</v>
      </c>
      <c r="AD185" s="29">
        <f t="shared" si="55"/>
        <v>1</v>
      </c>
      <c r="AE185" s="29">
        <f t="shared" si="56"/>
        <v>1</v>
      </c>
      <c r="AF185" s="29">
        <f t="shared" si="57"/>
        <v>1</v>
      </c>
      <c r="AG185" s="29">
        <f t="shared" si="58"/>
        <v>1</v>
      </c>
      <c r="AH185" s="29">
        <f t="shared" si="59"/>
        <v>0</v>
      </c>
      <c r="AI185" s="29">
        <f t="shared" si="60"/>
        <v>0</v>
      </c>
      <c r="AJ185" s="29">
        <f t="shared" si="61"/>
        <v>0</v>
      </c>
      <c r="AK185" s="29">
        <f t="shared" si="62"/>
        <v>0</v>
      </c>
      <c r="AL185" s="29">
        <f t="shared" si="63"/>
        <v>0</v>
      </c>
      <c r="AM185" s="29">
        <f t="shared" si="64"/>
        <v>0</v>
      </c>
      <c r="AN185" s="29">
        <f t="shared" si="65"/>
        <v>11</v>
      </c>
      <c r="AO185" s="29">
        <f t="shared" si="66"/>
        <v>0</v>
      </c>
    </row>
    <row r="186" spans="1:41" ht="28.5" customHeight="1" x14ac:dyDescent="0.25">
      <c r="A186" s="31">
        <v>182</v>
      </c>
      <c r="B186" s="36"/>
      <c r="C186" s="30" t="str">
        <f t="shared" si="46"/>
        <v/>
      </c>
      <c r="D186" s="4" t="str">
        <f>IF(LEN(PhieuBauCu!$C$3) &gt;0, IF(OR(LEN($B186)=0,LEN(D$1)=0),"",IF(OR($B186=0,$AN186&gt;PhieuBauCu!$C$20),0,IF(SUBSTITUTE(LOWER($B186),D$1,",")=LOWER($B186),1,0))),"")</f>
        <v/>
      </c>
      <c r="E186" s="4" t="str">
        <f>IF(LEN(PhieuBauCu!$C$3) &gt;0, IF(OR(LEN($B186)=0,LEN(E$1)=0),"",IF(OR($B186=0,$AN186&gt;PhieuBauCu!$C$20),0,IF(SUBSTITUTE(LOWER($B186),E$1,",")=LOWER($B186),1,0))),"")</f>
        <v/>
      </c>
      <c r="F186" s="4" t="str">
        <f>IF(LEN(PhieuBauCu!$C$3) &gt;0,  IF(OR(LEN($B186)=0,LEN(F$1)=0),"",IF(OR($B186=0,$AN186&gt;PhieuBauCu!$C$20),0,IF(SUBSTITUTE(LOWER($B186),F$1,",")=LOWER($B186),1,0))),"")</f>
        <v/>
      </c>
      <c r="G186" s="4" t="str">
        <f>IF(LEN(PhieuBauCu!$C$3) &gt;0,  IF(OR(LEN($B186)=0,LEN(G$1)=0),"",IF(OR($B186=0,$AN186&gt;PhieuBauCu!$C$20),0,IF(SUBSTITUTE(LOWER($B186),G$1,",")=LOWER($B186),1,0))),"")</f>
        <v/>
      </c>
      <c r="H186" s="4" t="str">
        <f>IF(LEN(PhieuBauCu!$C$3) &gt;0,  IF(OR(LEN($B186)=0,LEN(H$1)=0),"",IF(OR($B186=0,$AN186&gt;PhieuBauCu!$C$20),0,IF(SUBSTITUTE(LOWER($B186),H$1,",")=LOWER($B186),1,0))),"")</f>
        <v/>
      </c>
      <c r="I186" s="4" t="str">
        <f>IF(LEN(PhieuBauCu!$C$3) &gt;0,  IF(OR(LEN($B186)=0,LEN(I$1)=0),"",IF(OR($B186=0,$AN186&gt;PhieuBauCu!$C$20),0,IF(SUBSTITUTE(LOWER($B186),I$1,",")=LOWER($B186),1,0))),"")</f>
        <v/>
      </c>
      <c r="J186" s="4" t="str">
        <f>IF(LEN(PhieuBauCu!$C$3) &gt;0, IF(OR(LEN($B186)=0,LEN(J$1)=0),"",IF(OR($B186=0,$AN186&gt;PhieuBauCu!$C$20),0,IF(SUBSTITUTE(LOWER($B186),J$1,",")=LOWER($B186),1,0))),"")</f>
        <v/>
      </c>
      <c r="K186" s="4" t="str">
        <f>IF(LEN(PhieuBauCu!$C$3) &gt;0, IF(OR(LEN($B186)=0,LEN(K$1)=0),"",IF(OR($B186=0,$AN186&gt;PhieuBauCu!$C$20),0,IF(SUBSTITUTE(LOWER($B186),K$1,",")=LOWER($B186),1,0))),"")</f>
        <v/>
      </c>
      <c r="L186" s="4" t="str">
        <f>IF(LEN(PhieuBauCu!$C$3) &gt;0, IF(OR(LEN($B186)=0,LEN(L$1)=0),"",IF(OR($B186=0,$AN186&gt;PhieuBauCu!$C$20),0,IF(SUBSTITUTE(LOWER($B186),L$1,",")=LOWER($B186),1,0))),"")</f>
        <v/>
      </c>
      <c r="M186" s="4" t="str">
        <f>IF(LEN(PhieuBauCu!$C$3) &gt;0,  IF(OR(LEN($B186)=0,LEN(M$1)=0),"",IF(OR($B186=0,$AN186&gt;PhieuBauCu!$C$20),0,IF(SUBSTITUTE(LOWER($B186),M$1,",")=LOWER($B186),1,0))),"")</f>
        <v/>
      </c>
      <c r="N186" s="4" t="str">
        <f>IF(LEN(PhieuBauCu!$C$3) &gt;0,  IF(OR(LEN($B186)=0,LEN(N$1)=0),"",IF(OR($B186=0,$AN186&gt;PhieuBauCu!$C$20),0,IF(SUBSTITUTE(LOWER($B186),N$1,",")=LOWER($B186),1,0))),"")</f>
        <v/>
      </c>
      <c r="O186" s="4" t="str">
        <f>IF(LEN(PhieuBauCu!$C$3) &gt;0,  IF(OR(LEN($B186)=0,LEN(O$1)=0),"",IF(OR($B186=0,$AN186&gt;PhieuBauCu!$C$20),0,IF(SUBSTITUTE(LOWER($B186),O$1,",")=LOWER($B186),1,0))),"")</f>
        <v/>
      </c>
      <c r="P186" s="4" t="str">
        <f>IF(LEN(PhieuBauCu!$C$3) &gt;0,  IF(OR(LEN($B186)=0,LEN(P$1)=0),"",IF(OR($B186=0,$AN186&gt;PhieuBauCu!$C$20),0,IF(SUBSTITUTE(LOWER($B186),P$1,",")=LOWER($B186),1,0))),"")</f>
        <v/>
      </c>
      <c r="Q186" s="4" t="str">
        <f>IF(LEN(PhieuBauCu!$C$3) &gt;0,  IF(OR(LEN($B186)=0,LEN(Q$1)=0),"",IF(OR($B186=0,$AN186&gt;PhieuBauCu!$C$20),0,IF(SUBSTITUTE(LOWER($B186),Q$1,",")=LOWER($B186),1,0))),"")</f>
        <v/>
      </c>
      <c r="R186" s="4" t="str">
        <f>IF(LEN(PhieuBauCu!$C$3) &gt;0,  IF(OR(LEN($B186)=0,LEN(R$1)=0),"",IF(OR($B186=0,$AN186&gt;PhieuBauCu!$C$20),0,IF(SUBSTITUTE(LOWER($B186),R$1,",")=LOWER($B186),1,0))),"")</f>
        <v/>
      </c>
      <c r="S186" s="4" t="str">
        <f>IF(LEN(PhieuBauCu!$C$3) &gt;0,  IF(OR(LEN($B186)=0,LEN(S$1)=0),"",IF(OR($B186=0,$AN186&gt;PhieuBauCu!$C$20),0,IF(SUBSTITUTE(LOWER($B186),S$1,",")=LOWER($B186),1,0))),"")</f>
        <v/>
      </c>
      <c r="T186" s="4" t="str">
        <f>IF(LEN(PhieuBauCu!$C$3) &gt;0,  IF(OR(LEN($B186)=0,LEN(T$1)=0),"",IF(OR($B186=0,$AN186&gt;PhieuBauCu!$C$20),0,IF(SUBSTITUTE(LOWER($B186),T$1,",")=LOWER($B186),1,0))),"")</f>
        <v/>
      </c>
      <c r="U186" s="10">
        <f t="shared" si="47"/>
        <v>0</v>
      </c>
      <c r="V186" s="29">
        <f>IF(B186=0,0,IF(AND(LEN(B186&gt;0),U186&gt;=1, U186&lt;=PhieuBauCu!$C$20),1,0))</f>
        <v>0</v>
      </c>
      <c r="W186" s="29">
        <f t="shared" si="48"/>
        <v>1</v>
      </c>
      <c r="X186" s="29">
        <f t="shared" si="49"/>
        <v>1</v>
      </c>
      <c r="Y186" s="29">
        <f t="shared" si="50"/>
        <v>1</v>
      </c>
      <c r="Z186" s="29">
        <f t="shared" si="51"/>
        <v>1</v>
      </c>
      <c r="AA186" s="29">
        <f t="shared" si="52"/>
        <v>1</v>
      </c>
      <c r="AB186" s="29">
        <f t="shared" si="53"/>
        <v>1</v>
      </c>
      <c r="AC186" s="29">
        <f t="shared" si="54"/>
        <v>1</v>
      </c>
      <c r="AD186" s="29">
        <f t="shared" si="55"/>
        <v>1</v>
      </c>
      <c r="AE186" s="29">
        <f t="shared" si="56"/>
        <v>1</v>
      </c>
      <c r="AF186" s="29">
        <f t="shared" si="57"/>
        <v>1</v>
      </c>
      <c r="AG186" s="29">
        <f t="shared" si="58"/>
        <v>1</v>
      </c>
      <c r="AH186" s="29">
        <f t="shared" si="59"/>
        <v>0</v>
      </c>
      <c r="AI186" s="29">
        <f t="shared" si="60"/>
        <v>0</v>
      </c>
      <c r="AJ186" s="29">
        <f t="shared" si="61"/>
        <v>0</v>
      </c>
      <c r="AK186" s="29">
        <f t="shared" si="62"/>
        <v>0</v>
      </c>
      <c r="AL186" s="29">
        <f t="shared" si="63"/>
        <v>0</v>
      </c>
      <c r="AM186" s="29">
        <f t="shared" si="64"/>
        <v>0</v>
      </c>
      <c r="AN186" s="29">
        <f t="shared" si="65"/>
        <v>11</v>
      </c>
      <c r="AO186" s="29">
        <f t="shared" si="66"/>
        <v>0</v>
      </c>
    </row>
    <row r="187" spans="1:41" ht="28.5" customHeight="1" x14ac:dyDescent="0.25">
      <c r="A187" s="31">
        <v>183</v>
      </c>
      <c r="B187" s="36"/>
      <c r="C187" s="30" t="str">
        <f t="shared" si="46"/>
        <v/>
      </c>
      <c r="D187" s="4" t="str">
        <f>IF(LEN(PhieuBauCu!$C$3) &gt;0, IF(OR(LEN($B187)=0,LEN(D$1)=0),"",IF(OR($B187=0,$AN187&gt;PhieuBauCu!$C$20),0,IF(SUBSTITUTE(LOWER($B187),D$1,",")=LOWER($B187),1,0))),"")</f>
        <v/>
      </c>
      <c r="E187" s="4" t="str">
        <f>IF(LEN(PhieuBauCu!$C$3) &gt;0, IF(OR(LEN($B187)=0,LEN(E$1)=0),"",IF(OR($B187=0,$AN187&gt;PhieuBauCu!$C$20),0,IF(SUBSTITUTE(LOWER($B187),E$1,",")=LOWER($B187),1,0))),"")</f>
        <v/>
      </c>
      <c r="F187" s="4" t="str">
        <f>IF(LEN(PhieuBauCu!$C$3) &gt;0,  IF(OR(LEN($B187)=0,LEN(F$1)=0),"",IF(OR($B187=0,$AN187&gt;PhieuBauCu!$C$20),0,IF(SUBSTITUTE(LOWER($B187),F$1,",")=LOWER($B187),1,0))),"")</f>
        <v/>
      </c>
      <c r="G187" s="4" t="str">
        <f>IF(LEN(PhieuBauCu!$C$3) &gt;0,  IF(OR(LEN($B187)=0,LEN(G$1)=0),"",IF(OR($B187=0,$AN187&gt;PhieuBauCu!$C$20),0,IF(SUBSTITUTE(LOWER($B187),G$1,",")=LOWER($B187),1,0))),"")</f>
        <v/>
      </c>
      <c r="H187" s="4" t="str">
        <f>IF(LEN(PhieuBauCu!$C$3) &gt;0,  IF(OR(LEN($B187)=0,LEN(H$1)=0),"",IF(OR($B187=0,$AN187&gt;PhieuBauCu!$C$20),0,IF(SUBSTITUTE(LOWER($B187),H$1,",")=LOWER($B187),1,0))),"")</f>
        <v/>
      </c>
      <c r="I187" s="4" t="str">
        <f>IF(LEN(PhieuBauCu!$C$3) &gt;0,  IF(OR(LEN($B187)=0,LEN(I$1)=0),"",IF(OR($B187=0,$AN187&gt;PhieuBauCu!$C$20),0,IF(SUBSTITUTE(LOWER($B187),I$1,",")=LOWER($B187),1,0))),"")</f>
        <v/>
      </c>
      <c r="J187" s="4" t="str">
        <f>IF(LEN(PhieuBauCu!$C$3) &gt;0, IF(OR(LEN($B187)=0,LEN(J$1)=0),"",IF(OR($B187=0,$AN187&gt;PhieuBauCu!$C$20),0,IF(SUBSTITUTE(LOWER($B187),J$1,",")=LOWER($B187),1,0))),"")</f>
        <v/>
      </c>
      <c r="K187" s="4" t="str">
        <f>IF(LEN(PhieuBauCu!$C$3) &gt;0, IF(OR(LEN($B187)=0,LEN(K$1)=0),"",IF(OR($B187=0,$AN187&gt;PhieuBauCu!$C$20),0,IF(SUBSTITUTE(LOWER($B187),K$1,",")=LOWER($B187),1,0))),"")</f>
        <v/>
      </c>
      <c r="L187" s="4" t="str">
        <f>IF(LEN(PhieuBauCu!$C$3) &gt;0, IF(OR(LEN($B187)=0,LEN(L$1)=0),"",IF(OR($B187=0,$AN187&gt;PhieuBauCu!$C$20),0,IF(SUBSTITUTE(LOWER($B187),L$1,",")=LOWER($B187),1,0))),"")</f>
        <v/>
      </c>
      <c r="M187" s="4" t="str">
        <f>IF(LEN(PhieuBauCu!$C$3) &gt;0,  IF(OR(LEN($B187)=0,LEN(M$1)=0),"",IF(OR($B187=0,$AN187&gt;PhieuBauCu!$C$20),0,IF(SUBSTITUTE(LOWER($B187),M$1,",")=LOWER($B187),1,0))),"")</f>
        <v/>
      </c>
      <c r="N187" s="4" t="str">
        <f>IF(LEN(PhieuBauCu!$C$3) &gt;0,  IF(OR(LEN($B187)=0,LEN(N$1)=0),"",IF(OR($B187=0,$AN187&gt;PhieuBauCu!$C$20),0,IF(SUBSTITUTE(LOWER($B187),N$1,",")=LOWER($B187),1,0))),"")</f>
        <v/>
      </c>
      <c r="O187" s="4" t="str">
        <f>IF(LEN(PhieuBauCu!$C$3) &gt;0,  IF(OR(LEN($B187)=0,LEN(O$1)=0),"",IF(OR($B187=0,$AN187&gt;PhieuBauCu!$C$20),0,IF(SUBSTITUTE(LOWER($B187),O$1,",")=LOWER($B187),1,0))),"")</f>
        <v/>
      </c>
      <c r="P187" s="4" t="str">
        <f>IF(LEN(PhieuBauCu!$C$3) &gt;0,  IF(OR(LEN($B187)=0,LEN(P$1)=0),"",IF(OR($B187=0,$AN187&gt;PhieuBauCu!$C$20),0,IF(SUBSTITUTE(LOWER($B187),P$1,",")=LOWER($B187),1,0))),"")</f>
        <v/>
      </c>
      <c r="Q187" s="4" t="str">
        <f>IF(LEN(PhieuBauCu!$C$3) &gt;0,  IF(OR(LEN($B187)=0,LEN(Q$1)=0),"",IF(OR($B187=0,$AN187&gt;PhieuBauCu!$C$20),0,IF(SUBSTITUTE(LOWER($B187),Q$1,",")=LOWER($B187),1,0))),"")</f>
        <v/>
      </c>
      <c r="R187" s="4" t="str">
        <f>IF(LEN(PhieuBauCu!$C$3) &gt;0,  IF(OR(LEN($B187)=0,LEN(R$1)=0),"",IF(OR($B187=0,$AN187&gt;PhieuBauCu!$C$20),0,IF(SUBSTITUTE(LOWER($B187),R$1,",")=LOWER($B187),1,0))),"")</f>
        <v/>
      </c>
      <c r="S187" s="4" t="str">
        <f>IF(LEN(PhieuBauCu!$C$3) &gt;0,  IF(OR(LEN($B187)=0,LEN(S$1)=0),"",IF(OR($B187=0,$AN187&gt;PhieuBauCu!$C$20),0,IF(SUBSTITUTE(LOWER($B187),S$1,",")=LOWER($B187),1,0))),"")</f>
        <v/>
      </c>
      <c r="T187" s="4" t="str">
        <f>IF(LEN(PhieuBauCu!$C$3) &gt;0,  IF(OR(LEN($B187)=0,LEN(T$1)=0),"",IF(OR($B187=0,$AN187&gt;PhieuBauCu!$C$20),0,IF(SUBSTITUTE(LOWER($B187),T$1,",")=LOWER($B187),1,0))),"")</f>
        <v/>
      </c>
      <c r="U187" s="10">
        <f t="shared" si="47"/>
        <v>0</v>
      </c>
      <c r="V187" s="29">
        <f>IF(B187=0,0,IF(AND(LEN(B187&gt;0),U187&gt;=1, U187&lt;=PhieuBauCu!$C$20),1,0))</f>
        <v>0</v>
      </c>
      <c r="W187" s="29">
        <f t="shared" si="48"/>
        <v>1</v>
      </c>
      <c r="X187" s="29">
        <f t="shared" si="49"/>
        <v>1</v>
      </c>
      <c r="Y187" s="29">
        <f t="shared" si="50"/>
        <v>1</v>
      </c>
      <c r="Z187" s="29">
        <f t="shared" si="51"/>
        <v>1</v>
      </c>
      <c r="AA187" s="29">
        <f t="shared" si="52"/>
        <v>1</v>
      </c>
      <c r="AB187" s="29">
        <f t="shared" si="53"/>
        <v>1</v>
      </c>
      <c r="AC187" s="29">
        <f t="shared" si="54"/>
        <v>1</v>
      </c>
      <c r="AD187" s="29">
        <f t="shared" si="55"/>
        <v>1</v>
      </c>
      <c r="AE187" s="29">
        <f t="shared" si="56"/>
        <v>1</v>
      </c>
      <c r="AF187" s="29">
        <f t="shared" si="57"/>
        <v>1</v>
      </c>
      <c r="AG187" s="29">
        <f t="shared" si="58"/>
        <v>1</v>
      </c>
      <c r="AH187" s="29">
        <f t="shared" si="59"/>
        <v>0</v>
      </c>
      <c r="AI187" s="29">
        <f t="shared" si="60"/>
        <v>0</v>
      </c>
      <c r="AJ187" s="29">
        <f t="shared" si="61"/>
        <v>0</v>
      </c>
      <c r="AK187" s="29">
        <f t="shared" si="62"/>
        <v>0</v>
      </c>
      <c r="AL187" s="29">
        <f t="shared" si="63"/>
        <v>0</v>
      </c>
      <c r="AM187" s="29">
        <f t="shared" si="64"/>
        <v>0</v>
      </c>
      <c r="AN187" s="29">
        <f t="shared" si="65"/>
        <v>11</v>
      </c>
      <c r="AO187" s="29">
        <f t="shared" si="66"/>
        <v>0</v>
      </c>
    </row>
    <row r="188" spans="1:41" ht="28.5" customHeight="1" x14ac:dyDescent="0.25">
      <c r="A188" s="31">
        <v>184</v>
      </c>
      <c r="B188" s="36"/>
      <c r="C188" s="30" t="str">
        <f t="shared" si="46"/>
        <v/>
      </c>
      <c r="D188" s="4" t="str">
        <f>IF(LEN(PhieuBauCu!$C$3) &gt;0, IF(OR(LEN($B188)=0,LEN(D$1)=0),"",IF(OR($B188=0,$AN188&gt;PhieuBauCu!$C$20),0,IF(SUBSTITUTE(LOWER($B188),D$1,",")=LOWER($B188),1,0))),"")</f>
        <v/>
      </c>
      <c r="E188" s="4" t="str">
        <f>IF(LEN(PhieuBauCu!$C$3) &gt;0, IF(OR(LEN($B188)=0,LEN(E$1)=0),"",IF(OR($B188=0,$AN188&gt;PhieuBauCu!$C$20),0,IF(SUBSTITUTE(LOWER($B188),E$1,",")=LOWER($B188),1,0))),"")</f>
        <v/>
      </c>
      <c r="F188" s="4" t="str">
        <f>IF(LEN(PhieuBauCu!$C$3) &gt;0,  IF(OR(LEN($B188)=0,LEN(F$1)=0),"",IF(OR($B188=0,$AN188&gt;PhieuBauCu!$C$20),0,IF(SUBSTITUTE(LOWER($B188),F$1,",")=LOWER($B188),1,0))),"")</f>
        <v/>
      </c>
      <c r="G188" s="4" t="str">
        <f>IF(LEN(PhieuBauCu!$C$3) &gt;0,  IF(OR(LEN($B188)=0,LEN(G$1)=0),"",IF(OR($B188=0,$AN188&gt;PhieuBauCu!$C$20),0,IF(SUBSTITUTE(LOWER($B188),G$1,",")=LOWER($B188),1,0))),"")</f>
        <v/>
      </c>
      <c r="H188" s="4" t="str">
        <f>IF(LEN(PhieuBauCu!$C$3) &gt;0,  IF(OR(LEN($B188)=0,LEN(H$1)=0),"",IF(OR($B188=0,$AN188&gt;PhieuBauCu!$C$20),0,IF(SUBSTITUTE(LOWER($B188),H$1,",")=LOWER($B188),1,0))),"")</f>
        <v/>
      </c>
      <c r="I188" s="4" t="str">
        <f>IF(LEN(PhieuBauCu!$C$3) &gt;0,  IF(OR(LEN($B188)=0,LEN(I$1)=0),"",IF(OR($B188=0,$AN188&gt;PhieuBauCu!$C$20),0,IF(SUBSTITUTE(LOWER($B188),I$1,",")=LOWER($B188),1,0))),"")</f>
        <v/>
      </c>
      <c r="J188" s="4" t="str">
        <f>IF(LEN(PhieuBauCu!$C$3) &gt;0, IF(OR(LEN($B188)=0,LEN(J$1)=0),"",IF(OR($B188=0,$AN188&gt;PhieuBauCu!$C$20),0,IF(SUBSTITUTE(LOWER($B188),J$1,",")=LOWER($B188),1,0))),"")</f>
        <v/>
      </c>
      <c r="K188" s="4" t="str">
        <f>IF(LEN(PhieuBauCu!$C$3) &gt;0, IF(OR(LEN($B188)=0,LEN(K$1)=0),"",IF(OR($B188=0,$AN188&gt;PhieuBauCu!$C$20),0,IF(SUBSTITUTE(LOWER($B188),K$1,",")=LOWER($B188),1,0))),"")</f>
        <v/>
      </c>
      <c r="L188" s="4" t="str">
        <f>IF(LEN(PhieuBauCu!$C$3) &gt;0, IF(OR(LEN($B188)=0,LEN(L$1)=0),"",IF(OR($B188=0,$AN188&gt;PhieuBauCu!$C$20),0,IF(SUBSTITUTE(LOWER($B188),L$1,",")=LOWER($B188),1,0))),"")</f>
        <v/>
      </c>
      <c r="M188" s="4" t="str">
        <f>IF(LEN(PhieuBauCu!$C$3) &gt;0,  IF(OR(LEN($B188)=0,LEN(M$1)=0),"",IF(OR($B188=0,$AN188&gt;PhieuBauCu!$C$20),0,IF(SUBSTITUTE(LOWER($B188),M$1,",")=LOWER($B188),1,0))),"")</f>
        <v/>
      </c>
      <c r="N188" s="4" t="str">
        <f>IF(LEN(PhieuBauCu!$C$3) &gt;0,  IF(OR(LEN($B188)=0,LEN(N$1)=0),"",IF(OR($B188=0,$AN188&gt;PhieuBauCu!$C$20),0,IF(SUBSTITUTE(LOWER($B188),N$1,",")=LOWER($B188),1,0))),"")</f>
        <v/>
      </c>
      <c r="O188" s="4" t="str">
        <f>IF(LEN(PhieuBauCu!$C$3) &gt;0,  IF(OR(LEN($B188)=0,LEN(O$1)=0),"",IF(OR($B188=0,$AN188&gt;PhieuBauCu!$C$20),0,IF(SUBSTITUTE(LOWER($B188),O$1,",")=LOWER($B188),1,0))),"")</f>
        <v/>
      </c>
      <c r="P188" s="4" t="str">
        <f>IF(LEN(PhieuBauCu!$C$3) &gt;0,  IF(OR(LEN($B188)=0,LEN(P$1)=0),"",IF(OR($B188=0,$AN188&gt;PhieuBauCu!$C$20),0,IF(SUBSTITUTE(LOWER($B188),P$1,",")=LOWER($B188),1,0))),"")</f>
        <v/>
      </c>
      <c r="Q188" s="4" t="str">
        <f>IF(LEN(PhieuBauCu!$C$3) &gt;0,  IF(OR(LEN($B188)=0,LEN(Q$1)=0),"",IF(OR($B188=0,$AN188&gt;PhieuBauCu!$C$20),0,IF(SUBSTITUTE(LOWER($B188),Q$1,",")=LOWER($B188),1,0))),"")</f>
        <v/>
      </c>
      <c r="R188" s="4" t="str">
        <f>IF(LEN(PhieuBauCu!$C$3) &gt;0,  IF(OR(LEN($B188)=0,LEN(R$1)=0),"",IF(OR($B188=0,$AN188&gt;PhieuBauCu!$C$20),0,IF(SUBSTITUTE(LOWER($B188),R$1,",")=LOWER($B188),1,0))),"")</f>
        <v/>
      </c>
      <c r="S188" s="4" t="str">
        <f>IF(LEN(PhieuBauCu!$C$3) &gt;0,  IF(OR(LEN($B188)=0,LEN(S$1)=0),"",IF(OR($B188=0,$AN188&gt;PhieuBauCu!$C$20),0,IF(SUBSTITUTE(LOWER($B188),S$1,",")=LOWER($B188),1,0))),"")</f>
        <v/>
      </c>
      <c r="T188" s="4" t="str">
        <f>IF(LEN(PhieuBauCu!$C$3) &gt;0,  IF(OR(LEN($B188)=0,LEN(T$1)=0),"",IF(OR($B188=0,$AN188&gt;PhieuBauCu!$C$20),0,IF(SUBSTITUTE(LOWER($B188),T$1,",")=LOWER($B188),1,0))),"")</f>
        <v/>
      </c>
      <c r="U188" s="10">
        <f t="shared" si="47"/>
        <v>0</v>
      </c>
      <c r="V188" s="29">
        <f>IF(B188=0,0,IF(AND(LEN(B188&gt;0),U188&gt;=1, U188&lt;=PhieuBauCu!$C$20),1,0))</f>
        <v>0</v>
      </c>
      <c r="W188" s="29">
        <f t="shared" si="48"/>
        <v>1</v>
      </c>
      <c r="X188" s="29">
        <f t="shared" si="49"/>
        <v>1</v>
      </c>
      <c r="Y188" s="29">
        <f t="shared" si="50"/>
        <v>1</v>
      </c>
      <c r="Z188" s="29">
        <f t="shared" si="51"/>
        <v>1</v>
      </c>
      <c r="AA188" s="29">
        <f t="shared" si="52"/>
        <v>1</v>
      </c>
      <c r="AB188" s="29">
        <f t="shared" si="53"/>
        <v>1</v>
      </c>
      <c r="AC188" s="29">
        <f t="shared" si="54"/>
        <v>1</v>
      </c>
      <c r="AD188" s="29">
        <f t="shared" si="55"/>
        <v>1</v>
      </c>
      <c r="AE188" s="29">
        <f t="shared" si="56"/>
        <v>1</v>
      </c>
      <c r="AF188" s="29">
        <f t="shared" si="57"/>
        <v>1</v>
      </c>
      <c r="AG188" s="29">
        <f t="shared" si="58"/>
        <v>1</v>
      </c>
      <c r="AH188" s="29">
        <f t="shared" si="59"/>
        <v>0</v>
      </c>
      <c r="AI188" s="29">
        <f t="shared" si="60"/>
        <v>0</v>
      </c>
      <c r="AJ188" s="29">
        <f t="shared" si="61"/>
        <v>0</v>
      </c>
      <c r="AK188" s="29">
        <f t="shared" si="62"/>
        <v>0</v>
      </c>
      <c r="AL188" s="29">
        <f t="shared" si="63"/>
        <v>0</v>
      </c>
      <c r="AM188" s="29">
        <f t="shared" si="64"/>
        <v>0</v>
      </c>
      <c r="AN188" s="29">
        <f t="shared" si="65"/>
        <v>11</v>
      </c>
      <c r="AO188" s="29">
        <f t="shared" si="66"/>
        <v>0</v>
      </c>
    </row>
    <row r="189" spans="1:41" ht="28.5" customHeight="1" x14ac:dyDescent="0.25">
      <c r="A189" s="31">
        <v>185</v>
      </c>
      <c r="B189" s="36"/>
      <c r="C189" s="30" t="str">
        <f t="shared" si="46"/>
        <v/>
      </c>
      <c r="D189" s="4" t="str">
        <f>IF(LEN(PhieuBauCu!$C$3) &gt;0, IF(OR(LEN($B189)=0,LEN(D$1)=0),"",IF(OR($B189=0,$AN189&gt;PhieuBauCu!$C$20),0,IF(SUBSTITUTE(LOWER($B189),D$1,",")=LOWER($B189),1,0))),"")</f>
        <v/>
      </c>
      <c r="E189" s="4" t="str">
        <f>IF(LEN(PhieuBauCu!$C$3) &gt;0, IF(OR(LEN($B189)=0,LEN(E$1)=0),"",IF(OR($B189=0,$AN189&gt;PhieuBauCu!$C$20),0,IF(SUBSTITUTE(LOWER($B189),E$1,",")=LOWER($B189),1,0))),"")</f>
        <v/>
      </c>
      <c r="F189" s="4" t="str">
        <f>IF(LEN(PhieuBauCu!$C$3) &gt;0,  IF(OR(LEN($B189)=0,LEN(F$1)=0),"",IF(OR($B189=0,$AN189&gt;PhieuBauCu!$C$20),0,IF(SUBSTITUTE(LOWER($B189),F$1,",")=LOWER($B189),1,0))),"")</f>
        <v/>
      </c>
      <c r="G189" s="4" t="str">
        <f>IF(LEN(PhieuBauCu!$C$3) &gt;0,  IF(OR(LEN($B189)=0,LEN(G$1)=0),"",IF(OR($B189=0,$AN189&gt;PhieuBauCu!$C$20),0,IF(SUBSTITUTE(LOWER($B189),G$1,",")=LOWER($B189),1,0))),"")</f>
        <v/>
      </c>
      <c r="H189" s="4" t="str">
        <f>IF(LEN(PhieuBauCu!$C$3) &gt;0,  IF(OR(LEN($B189)=0,LEN(H$1)=0),"",IF(OR($B189=0,$AN189&gt;PhieuBauCu!$C$20),0,IF(SUBSTITUTE(LOWER($B189),H$1,",")=LOWER($B189),1,0))),"")</f>
        <v/>
      </c>
      <c r="I189" s="4" t="str">
        <f>IF(LEN(PhieuBauCu!$C$3) &gt;0,  IF(OR(LEN($B189)=0,LEN(I$1)=0),"",IF(OR($B189=0,$AN189&gt;PhieuBauCu!$C$20),0,IF(SUBSTITUTE(LOWER($B189),I$1,",")=LOWER($B189),1,0))),"")</f>
        <v/>
      </c>
      <c r="J189" s="4" t="str">
        <f>IF(LEN(PhieuBauCu!$C$3) &gt;0, IF(OR(LEN($B189)=0,LEN(J$1)=0),"",IF(OR($B189=0,$AN189&gt;PhieuBauCu!$C$20),0,IF(SUBSTITUTE(LOWER($B189),J$1,",")=LOWER($B189),1,0))),"")</f>
        <v/>
      </c>
      <c r="K189" s="4" t="str">
        <f>IF(LEN(PhieuBauCu!$C$3) &gt;0, IF(OR(LEN($B189)=0,LEN(K$1)=0),"",IF(OR($B189=0,$AN189&gt;PhieuBauCu!$C$20),0,IF(SUBSTITUTE(LOWER($B189),K$1,",")=LOWER($B189),1,0))),"")</f>
        <v/>
      </c>
      <c r="L189" s="4" t="str">
        <f>IF(LEN(PhieuBauCu!$C$3) &gt;0, IF(OR(LEN($B189)=0,LEN(L$1)=0),"",IF(OR($B189=0,$AN189&gt;PhieuBauCu!$C$20),0,IF(SUBSTITUTE(LOWER($B189),L$1,",")=LOWER($B189),1,0))),"")</f>
        <v/>
      </c>
      <c r="M189" s="4" t="str">
        <f>IF(LEN(PhieuBauCu!$C$3) &gt;0,  IF(OR(LEN($B189)=0,LEN(M$1)=0),"",IF(OR($B189=0,$AN189&gt;PhieuBauCu!$C$20),0,IF(SUBSTITUTE(LOWER($B189),M$1,",")=LOWER($B189),1,0))),"")</f>
        <v/>
      </c>
      <c r="N189" s="4" t="str">
        <f>IF(LEN(PhieuBauCu!$C$3) &gt;0,  IF(OR(LEN($B189)=0,LEN(N$1)=0),"",IF(OR($B189=0,$AN189&gt;PhieuBauCu!$C$20),0,IF(SUBSTITUTE(LOWER($B189),N$1,",")=LOWER($B189),1,0))),"")</f>
        <v/>
      </c>
      <c r="O189" s="4" t="str">
        <f>IF(LEN(PhieuBauCu!$C$3) &gt;0,  IF(OR(LEN($B189)=0,LEN(O$1)=0),"",IF(OR($B189=0,$AN189&gt;PhieuBauCu!$C$20),0,IF(SUBSTITUTE(LOWER($B189),O$1,",")=LOWER($B189),1,0))),"")</f>
        <v/>
      </c>
      <c r="P189" s="4" t="str">
        <f>IF(LEN(PhieuBauCu!$C$3) &gt;0,  IF(OR(LEN($B189)=0,LEN(P$1)=0),"",IF(OR($B189=0,$AN189&gt;PhieuBauCu!$C$20),0,IF(SUBSTITUTE(LOWER($B189),P$1,",")=LOWER($B189),1,0))),"")</f>
        <v/>
      </c>
      <c r="Q189" s="4" t="str">
        <f>IF(LEN(PhieuBauCu!$C$3) &gt;0,  IF(OR(LEN($B189)=0,LEN(Q$1)=0),"",IF(OR($B189=0,$AN189&gt;PhieuBauCu!$C$20),0,IF(SUBSTITUTE(LOWER($B189),Q$1,",")=LOWER($B189),1,0))),"")</f>
        <v/>
      </c>
      <c r="R189" s="4" t="str">
        <f>IF(LEN(PhieuBauCu!$C$3) &gt;0,  IF(OR(LEN($B189)=0,LEN(R$1)=0),"",IF(OR($B189=0,$AN189&gt;PhieuBauCu!$C$20),0,IF(SUBSTITUTE(LOWER($B189),R$1,",")=LOWER($B189),1,0))),"")</f>
        <v/>
      </c>
      <c r="S189" s="4" t="str">
        <f>IF(LEN(PhieuBauCu!$C$3) &gt;0,  IF(OR(LEN($B189)=0,LEN(S$1)=0),"",IF(OR($B189=0,$AN189&gt;PhieuBauCu!$C$20),0,IF(SUBSTITUTE(LOWER($B189),S$1,",")=LOWER($B189),1,0))),"")</f>
        <v/>
      </c>
      <c r="T189" s="4" t="str">
        <f>IF(LEN(PhieuBauCu!$C$3) &gt;0,  IF(OR(LEN($B189)=0,LEN(T$1)=0),"",IF(OR($B189=0,$AN189&gt;PhieuBauCu!$C$20),0,IF(SUBSTITUTE(LOWER($B189),T$1,",")=LOWER($B189),1,0))),"")</f>
        <v/>
      </c>
      <c r="U189" s="10">
        <f t="shared" si="47"/>
        <v>0</v>
      </c>
      <c r="V189" s="29">
        <f>IF(B189=0,0,IF(AND(LEN(B189&gt;0),U189&gt;=1, U189&lt;=PhieuBauCu!$C$20),1,0))</f>
        <v>0</v>
      </c>
      <c r="W189" s="29">
        <f t="shared" si="48"/>
        <v>1</v>
      </c>
      <c r="X189" s="29">
        <f t="shared" si="49"/>
        <v>1</v>
      </c>
      <c r="Y189" s="29">
        <f t="shared" si="50"/>
        <v>1</v>
      </c>
      <c r="Z189" s="29">
        <f t="shared" si="51"/>
        <v>1</v>
      </c>
      <c r="AA189" s="29">
        <f t="shared" si="52"/>
        <v>1</v>
      </c>
      <c r="AB189" s="29">
        <f t="shared" si="53"/>
        <v>1</v>
      </c>
      <c r="AC189" s="29">
        <f t="shared" si="54"/>
        <v>1</v>
      </c>
      <c r="AD189" s="29">
        <f t="shared" si="55"/>
        <v>1</v>
      </c>
      <c r="AE189" s="29">
        <f t="shared" si="56"/>
        <v>1</v>
      </c>
      <c r="AF189" s="29">
        <f t="shared" si="57"/>
        <v>1</v>
      </c>
      <c r="AG189" s="29">
        <f t="shared" si="58"/>
        <v>1</v>
      </c>
      <c r="AH189" s="29">
        <f t="shared" si="59"/>
        <v>0</v>
      </c>
      <c r="AI189" s="29">
        <f t="shared" si="60"/>
        <v>0</v>
      </c>
      <c r="AJ189" s="29">
        <f t="shared" si="61"/>
        <v>0</v>
      </c>
      <c r="AK189" s="29">
        <f t="shared" si="62"/>
        <v>0</v>
      </c>
      <c r="AL189" s="29">
        <f t="shared" si="63"/>
        <v>0</v>
      </c>
      <c r="AM189" s="29">
        <f t="shared" si="64"/>
        <v>0</v>
      </c>
      <c r="AN189" s="29">
        <f t="shared" si="65"/>
        <v>11</v>
      </c>
      <c r="AO189" s="29">
        <f t="shared" si="66"/>
        <v>0</v>
      </c>
    </row>
    <row r="190" spans="1:41" ht="28.5" customHeight="1" x14ac:dyDescent="0.25">
      <c r="A190" s="31">
        <v>186</v>
      </c>
      <c r="B190" s="36"/>
      <c r="C190" s="30" t="str">
        <f t="shared" si="46"/>
        <v/>
      </c>
      <c r="D190" s="4" t="str">
        <f>IF(LEN(PhieuBauCu!$C$3) &gt;0, IF(OR(LEN($B190)=0,LEN(D$1)=0),"",IF(OR($B190=0,$AN190&gt;PhieuBauCu!$C$20),0,IF(SUBSTITUTE(LOWER($B190),D$1,",")=LOWER($B190),1,0))),"")</f>
        <v/>
      </c>
      <c r="E190" s="4" t="str">
        <f>IF(LEN(PhieuBauCu!$C$3) &gt;0, IF(OR(LEN($B190)=0,LEN(E$1)=0),"",IF(OR($B190=0,$AN190&gt;PhieuBauCu!$C$20),0,IF(SUBSTITUTE(LOWER($B190),E$1,",")=LOWER($B190),1,0))),"")</f>
        <v/>
      </c>
      <c r="F190" s="4" t="str">
        <f>IF(LEN(PhieuBauCu!$C$3) &gt;0,  IF(OR(LEN($B190)=0,LEN(F$1)=0),"",IF(OR($B190=0,$AN190&gt;PhieuBauCu!$C$20),0,IF(SUBSTITUTE(LOWER($B190),F$1,",")=LOWER($B190),1,0))),"")</f>
        <v/>
      </c>
      <c r="G190" s="4" t="str">
        <f>IF(LEN(PhieuBauCu!$C$3) &gt;0,  IF(OR(LEN($B190)=0,LEN(G$1)=0),"",IF(OR($B190=0,$AN190&gt;PhieuBauCu!$C$20),0,IF(SUBSTITUTE(LOWER($B190),G$1,",")=LOWER($B190),1,0))),"")</f>
        <v/>
      </c>
      <c r="H190" s="4" t="str">
        <f>IF(LEN(PhieuBauCu!$C$3) &gt;0,  IF(OR(LEN($B190)=0,LEN(H$1)=0),"",IF(OR($B190=0,$AN190&gt;PhieuBauCu!$C$20),0,IF(SUBSTITUTE(LOWER($B190),H$1,",")=LOWER($B190),1,0))),"")</f>
        <v/>
      </c>
      <c r="I190" s="4" t="str">
        <f>IF(LEN(PhieuBauCu!$C$3) &gt;0,  IF(OR(LEN($B190)=0,LEN(I$1)=0),"",IF(OR($B190=0,$AN190&gt;PhieuBauCu!$C$20),0,IF(SUBSTITUTE(LOWER($B190),I$1,",")=LOWER($B190),1,0))),"")</f>
        <v/>
      </c>
      <c r="J190" s="4" t="str">
        <f>IF(LEN(PhieuBauCu!$C$3) &gt;0, IF(OR(LEN($B190)=0,LEN(J$1)=0),"",IF(OR($B190=0,$AN190&gt;PhieuBauCu!$C$20),0,IF(SUBSTITUTE(LOWER($B190),J$1,",")=LOWER($B190),1,0))),"")</f>
        <v/>
      </c>
      <c r="K190" s="4" t="str">
        <f>IF(LEN(PhieuBauCu!$C$3) &gt;0, IF(OR(LEN($B190)=0,LEN(K$1)=0),"",IF(OR($B190=0,$AN190&gt;PhieuBauCu!$C$20),0,IF(SUBSTITUTE(LOWER($B190),K$1,",")=LOWER($B190),1,0))),"")</f>
        <v/>
      </c>
      <c r="L190" s="4" t="str">
        <f>IF(LEN(PhieuBauCu!$C$3) &gt;0, IF(OR(LEN($B190)=0,LEN(L$1)=0),"",IF(OR($B190=0,$AN190&gt;PhieuBauCu!$C$20),0,IF(SUBSTITUTE(LOWER($B190),L$1,",")=LOWER($B190),1,0))),"")</f>
        <v/>
      </c>
      <c r="M190" s="4" t="str">
        <f>IF(LEN(PhieuBauCu!$C$3) &gt;0,  IF(OR(LEN($B190)=0,LEN(M$1)=0),"",IF(OR($B190=0,$AN190&gt;PhieuBauCu!$C$20),0,IF(SUBSTITUTE(LOWER($B190),M$1,",")=LOWER($B190),1,0))),"")</f>
        <v/>
      </c>
      <c r="N190" s="4" t="str">
        <f>IF(LEN(PhieuBauCu!$C$3) &gt;0,  IF(OR(LEN($B190)=0,LEN(N$1)=0),"",IF(OR($B190=0,$AN190&gt;PhieuBauCu!$C$20),0,IF(SUBSTITUTE(LOWER($B190),N$1,",")=LOWER($B190),1,0))),"")</f>
        <v/>
      </c>
      <c r="O190" s="4" t="str">
        <f>IF(LEN(PhieuBauCu!$C$3) &gt;0,  IF(OR(LEN($B190)=0,LEN(O$1)=0),"",IF(OR($B190=0,$AN190&gt;PhieuBauCu!$C$20),0,IF(SUBSTITUTE(LOWER($B190),O$1,",")=LOWER($B190),1,0))),"")</f>
        <v/>
      </c>
      <c r="P190" s="4" t="str">
        <f>IF(LEN(PhieuBauCu!$C$3) &gt;0,  IF(OR(LEN($B190)=0,LEN(P$1)=0),"",IF(OR($B190=0,$AN190&gt;PhieuBauCu!$C$20),0,IF(SUBSTITUTE(LOWER($B190),P$1,",")=LOWER($B190),1,0))),"")</f>
        <v/>
      </c>
      <c r="Q190" s="4" t="str">
        <f>IF(LEN(PhieuBauCu!$C$3) &gt;0,  IF(OR(LEN($B190)=0,LEN(Q$1)=0),"",IF(OR($B190=0,$AN190&gt;PhieuBauCu!$C$20),0,IF(SUBSTITUTE(LOWER($B190),Q$1,",")=LOWER($B190),1,0))),"")</f>
        <v/>
      </c>
      <c r="R190" s="4" t="str">
        <f>IF(LEN(PhieuBauCu!$C$3) &gt;0,  IF(OR(LEN($B190)=0,LEN(R$1)=0),"",IF(OR($B190=0,$AN190&gt;PhieuBauCu!$C$20),0,IF(SUBSTITUTE(LOWER($B190),R$1,",")=LOWER($B190),1,0))),"")</f>
        <v/>
      </c>
      <c r="S190" s="4" t="str">
        <f>IF(LEN(PhieuBauCu!$C$3) &gt;0,  IF(OR(LEN($B190)=0,LEN(S$1)=0),"",IF(OR($B190=0,$AN190&gt;PhieuBauCu!$C$20),0,IF(SUBSTITUTE(LOWER($B190),S$1,",")=LOWER($B190),1,0))),"")</f>
        <v/>
      </c>
      <c r="T190" s="4" t="str">
        <f>IF(LEN(PhieuBauCu!$C$3) &gt;0,  IF(OR(LEN($B190)=0,LEN(T$1)=0),"",IF(OR($B190=0,$AN190&gt;PhieuBauCu!$C$20),0,IF(SUBSTITUTE(LOWER($B190),T$1,",")=LOWER($B190),1,0))),"")</f>
        <v/>
      </c>
      <c r="U190" s="10">
        <f t="shared" si="47"/>
        <v>0</v>
      </c>
      <c r="V190" s="29">
        <f>IF(B190=0,0,IF(AND(LEN(B190&gt;0),U190&gt;=1, U190&lt;=PhieuBauCu!$C$20),1,0))</f>
        <v>0</v>
      </c>
      <c r="W190" s="29">
        <f t="shared" si="48"/>
        <v>1</v>
      </c>
      <c r="X190" s="29">
        <f t="shared" si="49"/>
        <v>1</v>
      </c>
      <c r="Y190" s="29">
        <f t="shared" si="50"/>
        <v>1</v>
      </c>
      <c r="Z190" s="29">
        <f t="shared" si="51"/>
        <v>1</v>
      </c>
      <c r="AA190" s="29">
        <f t="shared" si="52"/>
        <v>1</v>
      </c>
      <c r="AB190" s="29">
        <f t="shared" si="53"/>
        <v>1</v>
      </c>
      <c r="AC190" s="29">
        <f t="shared" si="54"/>
        <v>1</v>
      </c>
      <c r="AD190" s="29">
        <f t="shared" si="55"/>
        <v>1</v>
      </c>
      <c r="AE190" s="29">
        <f t="shared" si="56"/>
        <v>1</v>
      </c>
      <c r="AF190" s="29">
        <f t="shared" si="57"/>
        <v>1</v>
      </c>
      <c r="AG190" s="29">
        <f t="shared" si="58"/>
        <v>1</v>
      </c>
      <c r="AH190" s="29">
        <f t="shared" si="59"/>
        <v>0</v>
      </c>
      <c r="AI190" s="29">
        <f t="shared" si="60"/>
        <v>0</v>
      </c>
      <c r="AJ190" s="29">
        <f t="shared" si="61"/>
        <v>0</v>
      </c>
      <c r="AK190" s="29">
        <f t="shared" si="62"/>
        <v>0</v>
      </c>
      <c r="AL190" s="29">
        <f t="shared" si="63"/>
        <v>0</v>
      </c>
      <c r="AM190" s="29">
        <f t="shared" si="64"/>
        <v>0</v>
      </c>
      <c r="AN190" s="29">
        <f t="shared" si="65"/>
        <v>11</v>
      </c>
      <c r="AO190" s="29">
        <f t="shared" si="66"/>
        <v>0</v>
      </c>
    </row>
    <row r="191" spans="1:41" ht="28.5" customHeight="1" x14ac:dyDescent="0.25">
      <c r="A191" s="31">
        <v>187</v>
      </c>
      <c r="B191" s="36"/>
      <c r="C191" s="30" t="str">
        <f t="shared" si="46"/>
        <v/>
      </c>
      <c r="D191" s="4" t="str">
        <f>IF(LEN(PhieuBauCu!$C$3) &gt;0, IF(OR(LEN($B191)=0,LEN(D$1)=0),"",IF(OR($B191=0,$AN191&gt;PhieuBauCu!$C$20),0,IF(SUBSTITUTE(LOWER($B191),D$1,",")=LOWER($B191),1,0))),"")</f>
        <v/>
      </c>
      <c r="E191" s="4" t="str">
        <f>IF(LEN(PhieuBauCu!$C$3) &gt;0, IF(OR(LEN($B191)=0,LEN(E$1)=0),"",IF(OR($B191=0,$AN191&gt;PhieuBauCu!$C$20),0,IF(SUBSTITUTE(LOWER($B191),E$1,",")=LOWER($B191),1,0))),"")</f>
        <v/>
      </c>
      <c r="F191" s="4" t="str">
        <f>IF(LEN(PhieuBauCu!$C$3) &gt;0,  IF(OR(LEN($B191)=0,LEN(F$1)=0),"",IF(OR($B191=0,$AN191&gt;PhieuBauCu!$C$20),0,IF(SUBSTITUTE(LOWER($B191),F$1,",")=LOWER($B191),1,0))),"")</f>
        <v/>
      </c>
      <c r="G191" s="4" t="str">
        <f>IF(LEN(PhieuBauCu!$C$3) &gt;0,  IF(OR(LEN($B191)=0,LEN(G$1)=0),"",IF(OR($B191=0,$AN191&gt;PhieuBauCu!$C$20),0,IF(SUBSTITUTE(LOWER($B191),G$1,",")=LOWER($B191),1,0))),"")</f>
        <v/>
      </c>
      <c r="H191" s="4" t="str">
        <f>IF(LEN(PhieuBauCu!$C$3) &gt;0,  IF(OR(LEN($B191)=0,LEN(H$1)=0),"",IF(OR($B191=0,$AN191&gt;PhieuBauCu!$C$20),0,IF(SUBSTITUTE(LOWER($B191),H$1,",")=LOWER($B191),1,0))),"")</f>
        <v/>
      </c>
      <c r="I191" s="4" t="str">
        <f>IF(LEN(PhieuBauCu!$C$3) &gt;0,  IF(OR(LEN($B191)=0,LEN(I$1)=0),"",IF(OR($B191=0,$AN191&gt;PhieuBauCu!$C$20),0,IF(SUBSTITUTE(LOWER($B191),I$1,",")=LOWER($B191),1,0))),"")</f>
        <v/>
      </c>
      <c r="J191" s="4" t="str">
        <f>IF(LEN(PhieuBauCu!$C$3) &gt;0, IF(OR(LEN($B191)=0,LEN(J$1)=0),"",IF(OR($B191=0,$AN191&gt;PhieuBauCu!$C$20),0,IF(SUBSTITUTE(LOWER($B191),J$1,",")=LOWER($B191),1,0))),"")</f>
        <v/>
      </c>
      <c r="K191" s="4" t="str">
        <f>IF(LEN(PhieuBauCu!$C$3) &gt;0, IF(OR(LEN($B191)=0,LEN(K$1)=0),"",IF(OR($B191=0,$AN191&gt;PhieuBauCu!$C$20),0,IF(SUBSTITUTE(LOWER($B191),K$1,",")=LOWER($B191),1,0))),"")</f>
        <v/>
      </c>
      <c r="L191" s="4" t="str">
        <f>IF(LEN(PhieuBauCu!$C$3) &gt;0, IF(OR(LEN($B191)=0,LEN(L$1)=0),"",IF(OR($B191=0,$AN191&gt;PhieuBauCu!$C$20),0,IF(SUBSTITUTE(LOWER($B191),L$1,",")=LOWER($B191),1,0))),"")</f>
        <v/>
      </c>
      <c r="M191" s="4" t="str">
        <f>IF(LEN(PhieuBauCu!$C$3) &gt;0,  IF(OR(LEN($B191)=0,LEN(M$1)=0),"",IF(OR($B191=0,$AN191&gt;PhieuBauCu!$C$20),0,IF(SUBSTITUTE(LOWER($B191),M$1,",")=LOWER($B191),1,0))),"")</f>
        <v/>
      </c>
      <c r="N191" s="4" t="str">
        <f>IF(LEN(PhieuBauCu!$C$3) &gt;0,  IF(OR(LEN($B191)=0,LEN(N$1)=0),"",IF(OR($B191=0,$AN191&gt;PhieuBauCu!$C$20),0,IF(SUBSTITUTE(LOWER($B191),N$1,",")=LOWER($B191),1,0))),"")</f>
        <v/>
      </c>
      <c r="O191" s="4" t="str">
        <f>IF(LEN(PhieuBauCu!$C$3) &gt;0,  IF(OR(LEN($B191)=0,LEN(O$1)=0),"",IF(OR($B191=0,$AN191&gt;PhieuBauCu!$C$20),0,IF(SUBSTITUTE(LOWER($B191),O$1,",")=LOWER($B191),1,0))),"")</f>
        <v/>
      </c>
      <c r="P191" s="4" t="str">
        <f>IF(LEN(PhieuBauCu!$C$3) &gt;0,  IF(OR(LEN($B191)=0,LEN(P$1)=0),"",IF(OR($B191=0,$AN191&gt;PhieuBauCu!$C$20),0,IF(SUBSTITUTE(LOWER($B191),P$1,",")=LOWER($B191),1,0))),"")</f>
        <v/>
      </c>
      <c r="Q191" s="4" t="str">
        <f>IF(LEN(PhieuBauCu!$C$3) &gt;0,  IF(OR(LEN($B191)=0,LEN(Q$1)=0),"",IF(OR($B191=0,$AN191&gt;PhieuBauCu!$C$20),0,IF(SUBSTITUTE(LOWER($B191),Q$1,",")=LOWER($B191),1,0))),"")</f>
        <v/>
      </c>
      <c r="R191" s="4" t="str">
        <f>IF(LEN(PhieuBauCu!$C$3) &gt;0,  IF(OR(LEN($B191)=0,LEN(R$1)=0),"",IF(OR($B191=0,$AN191&gt;PhieuBauCu!$C$20),0,IF(SUBSTITUTE(LOWER($B191),R$1,",")=LOWER($B191),1,0))),"")</f>
        <v/>
      </c>
      <c r="S191" s="4" t="str">
        <f>IF(LEN(PhieuBauCu!$C$3) &gt;0,  IF(OR(LEN($B191)=0,LEN(S$1)=0),"",IF(OR($B191=0,$AN191&gt;PhieuBauCu!$C$20),0,IF(SUBSTITUTE(LOWER($B191),S$1,",")=LOWER($B191),1,0))),"")</f>
        <v/>
      </c>
      <c r="T191" s="4" t="str">
        <f>IF(LEN(PhieuBauCu!$C$3) &gt;0,  IF(OR(LEN($B191)=0,LEN(T$1)=0),"",IF(OR($B191=0,$AN191&gt;PhieuBauCu!$C$20),0,IF(SUBSTITUTE(LOWER($B191),T$1,",")=LOWER($B191),1,0))),"")</f>
        <v/>
      </c>
      <c r="U191" s="10">
        <f t="shared" si="47"/>
        <v>0</v>
      </c>
      <c r="V191" s="29">
        <f>IF(B191=0,0,IF(AND(LEN(B191&gt;0),U191&gt;=1, U191&lt;=PhieuBauCu!$C$20),1,0))</f>
        <v>0</v>
      </c>
      <c r="W191" s="29">
        <f t="shared" si="48"/>
        <v>1</v>
      </c>
      <c r="X191" s="29">
        <f t="shared" si="49"/>
        <v>1</v>
      </c>
      <c r="Y191" s="29">
        <f t="shared" si="50"/>
        <v>1</v>
      </c>
      <c r="Z191" s="29">
        <f t="shared" si="51"/>
        <v>1</v>
      </c>
      <c r="AA191" s="29">
        <f t="shared" si="52"/>
        <v>1</v>
      </c>
      <c r="AB191" s="29">
        <f t="shared" si="53"/>
        <v>1</v>
      </c>
      <c r="AC191" s="29">
        <f t="shared" si="54"/>
        <v>1</v>
      </c>
      <c r="AD191" s="29">
        <f t="shared" si="55"/>
        <v>1</v>
      </c>
      <c r="AE191" s="29">
        <f t="shared" si="56"/>
        <v>1</v>
      </c>
      <c r="AF191" s="29">
        <f t="shared" si="57"/>
        <v>1</v>
      </c>
      <c r="AG191" s="29">
        <f t="shared" si="58"/>
        <v>1</v>
      </c>
      <c r="AH191" s="29">
        <f t="shared" si="59"/>
        <v>0</v>
      </c>
      <c r="AI191" s="29">
        <f t="shared" si="60"/>
        <v>0</v>
      </c>
      <c r="AJ191" s="29">
        <f t="shared" si="61"/>
        <v>0</v>
      </c>
      <c r="AK191" s="29">
        <f t="shared" si="62"/>
        <v>0</v>
      </c>
      <c r="AL191" s="29">
        <f t="shared" si="63"/>
        <v>0</v>
      </c>
      <c r="AM191" s="29">
        <f t="shared" si="64"/>
        <v>0</v>
      </c>
      <c r="AN191" s="29">
        <f t="shared" si="65"/>
        <v>11</v>
      </c>
      <c r="AO191" s="29">
        <f t="shared" si="66"/>
        <v>0</v>
      </c>
    </row>
    <row r="192" spans="1:41" ht="28.5" customHeight="1" x14ac:dyDescent="0.25">
      <c r="A192" s="31">
        <v>188</v>
      </c>
      <c r="B192" s="36"/>
      <c r="C192" s="30" t="str">
        <f t="shared" si="46"/>
        <v/>
      </c>
      <c r="D192" s="4" t="str">
        <f>IF(LEN(PhieuBauCu!$C$3) &gt;0, IF(OR(LEN($B192)=0,LEN(D$1)=0),"",IF(OR($B192=0,$AN192&gt;PhieuBauCu!$C$20),0,IF(SUBSTITUTE(LOWER($B192),D$1,",")=LOWER($B192),1,0))),"")</f>
        <v/>
      </c>
      <c r="E192" s="4" t="str">
        <f>IF(LEN(PhieuBauCu!$C$3) &gt;0, IF(OR(LEN($B192)=0,LEN(E$1)=0),"",IF(OR($B192=0,$AN192&gt;PhieuBauCu!$C$20),0,IF(SUBSTITUTE(LOWER($B192),E$1,",")=LOWER($B192),1,0))),"")</f>
        <v/>
      </c>
      <c r="F192" s="4" t="str">
        <f>IF(LEN(PhieuBauCu!$C$3) &gt;0,  IF(OR(LEN($B192)=0,LEN(F$1)=0),"",IF(OR($B192=0,$AN192&gt;PhieuBauCu!$C$20),0,IF(SUBSTITUTE(LOWER($B192),F$1,",")=LOWER($B192),1,0))),"")</f>
        <v/>
      </c>
      <c r="G192" s="4" t="str">
        <f>IF(LEN(PhieuBauCu!$C$3) &gt;0,  IF(OR(LEN($B192)=0,LEN(G$1)=0),"",IF(OR($B192=0,$AN192&gt;PhieuBauCu!$C$20),0,IF(SUBSTITUTE(LOWER($B192),G$1,",")=LOWER($B192),1,0))),"")</f>
        <v/>
      </c>
      <c r="H192" s="4" t="str">
        <f>IF(LEN(PhieuBauCu!$C$3) &gt;0,  IF(OR(LEN($B192)=0,LEN(H$1)=0),"",IF(OR($B192=0,$AN192&gt;PhieuBauCu!$C$20),0,IF(SUBSTITUTE(LOWER($B192),H$1,",")=LOWER($B192),1,0))),"")</f>
        <v/>
      </c>
      <c r="I192" s="4" t="str">
        <f>IF(LEN(PhieuBauCu!$C$3) &gt;0,  IF(OR(LEN($B192)=0,LEN(I$1)=0),"",IF(OR($B192=0,$AN192&gt;PhieuBauCu!$C$20),0,IF(SUBSTITUTE(LOWER($B192),I$1,",")=LOWER($B192),1,0))),"")</f>
        <v/>
      </c>
      <c r="J192" s="4" t="str">
        <f>IF(LEN(PhieuBauCu!$C$3) &gt;0, IF(OR(LEN($B192)=0,LEN(J$1)=0),"",IF(OR($B192=0,$AN192&gt;PhieuBauCu!$C$20),0,IF(SUBSTITUTE(LOWER($B192),J$1,",")=LOWER($B192),1,0))),"")</f>
        <v/>
      </c>
      <c r="K192" s="4" t="str">
        <f>IF(LEN(PhieuBauCu!$C$3) &gt;0, IF(OR(LEN($B192)=0,LEN(K$1)=0),"",IF(OR($B192=0,$AN192&gt;PhieuBauCu!$C$20),0,IF(SUBSTITUTE(LOWER($B192),K$1,",")=LOWER($B192),1,0))),"")</f>
        <v/>
      </c>
      <c r="L192" s="4" t="str">
        <f>IF(LEN(PhieuBauCu!$C$3) &gt;0, IF(OR(LEN($B192)=0,LEN(L$1)=0),"",IF(OR($B192=0,$AN192&gt;PhieuBauCu!$C$20),0,IF(SUBSTITUTE(LOWER($B192),L$1,",")=LOWER($B192),1,0))),"")</f>
        <v/>
      </c>
      <c r="M192" s="4" t="str">
        <f>IF(LEN(PhieuBauCu!$C$3) &gt;0,  IF(OR(LEN($B192)=0,LEN(M$1)=0),"",IF(OR($B192=0,$AN192&gt;PhieuBauCu!$C$20),0,IF(SUBSTITUTE(LOWER($B192),M$1,",")=LOWER($B192),1,0))),"")</f>
        <v/>
      </c>
      <c r="N192" s="4" t="str">
        <f>IF(LEN(PhieuBauCu!$C$3) &gt;0,  IF(OR(LEN($B192)=0,LEN(N$1)=0),"",IF(OR($B192=0,$AN192&gt;PhieuBauCu!$C$20),0,IF(SUBSTITUTE(LOWER($B192),N$1,",")=LOWER($B192),1,0))),"")</f>
        <v/>
      </c>
      <c r="O192" s="4" t="str">
        <f>IF(LEN(PhieuBauCu!$C$3) &gt;0,  IF(OR(LEN($B192)=0,LEN(O$1)=0),"",IF(OR($B192=0,$AN192&gt;PhieuBauCu!$C$20),0,IF(SUBSTITUTE(LOWER($B192),O$1,",")=LOWER($B192),1,0))),"")</f>
        <v/>
      </c>
      <c r="P192" s="4" t="str">
        <f>IF(LEN(PhieuBauCu!$C$3) &gt;0,  IF(OR(LEN($B192)=0,LEN(P$1)=0),"",IF(OR($B192=0,$AN192&gt;PhieuBauCu!$C$20),0,IF(SUBSTITUTE(LOWER($B192),P$1,",")=LOWER($B192),1,0))),"")</f>
        <v/>
      </c>
      <c r="Q192" s="4" t="str">
        <f>IF(LEN(PhieuBauCu!$C$3) &gt;0,  IF(OR(LEN($B192)=0,LEN(Q$1)=0),"",IF(OR($B192=0,$AN192&gt;PhieuBauCu!$C$20),0,IF(SUBSTITUTE(LOWER($B192),Q$1,",")=LOWER($B192),1,0))),"")</f>
        <v/>
      </c>
      <c r="R192" s="4" t="str">
        <f>IF(LEN(PhieuBauCu!$C$3) &gt;0,  IF(OR(LEN($B192)=0,LEN(R$1)=0),"",IF(OR($B192=0,$AN192&gt;PhieuBauCu!$C$20),0,IF(SUBSTITUTE(LOWER($B192),R$1,",")=LOWER($B192),1,0))),"")</f>
        <v/>
      </c>
      <c r="S192" s="4" t="str">
        <f>IF(LEN(PhieuBauCu!$C$3) &gt;0,  IF(OR(LEN($B192)=0,LEN(S$1)=0),"",IF(OR($B192=0,$AN192&gt;PhieuBauCu!$C$20),0,IF(SUBSTITUTE(LOWER($B192),S$1,",")=LOWER($B192),1,0))),"")</f>
        <v/>
      </c>
      <c r="T192" s="4" t="str">
        <f>IF(LEN(PhieuBauCu!$C$3) &gt;0,  IF(OR(LEN($B192)=0,LEN(T$1)=0),"",IF(OR($B192=0,$AN192&gt;PhieuBauCu!$C$20),0,IF(SUBSTITUTE(LOWER($B192),T$1,",")=LOWER($B192),1,0))),"")</f>
        <v/>
      </c>
      <c r="U192" s="10">
        <f t="shared" si="47"/>
        <v>0</v>
      </c>
      <c r="V192" s="29">
        <f>IF(B192=0,0,IF(AND(LEN(B192&gt;0),U192&gt;=1, U192&lt;=PhieuBauCu!$C$20),1,0))</f>
        <v>0</v>
      </c>
      <c r="W192" s="29">
        <f t="shared" si="48"/>
        <v>1</v>
      </c>
      <c r="X192" s="29">
        <f t="shared" si="49"/>
        <v>1</v>
      </c>
      <c r="Y192" s="29">
        <f t="shared" si="50"/>
        <v>1</v>
      </c>
      <c r="Z192" s="29">
        <f t="shared" si="51"/>
        <v>1</v>
      </c>
      <c r="AA192" s="29">
        <f t="shared" si="52"/>
        <v>1</v>
      </c>
      <c r="AB192" s="29">
        <f t="shared" si="53"/>
        <v>1</v>
      </c>
      <c r="AC192" s="29">
        <f t="shared" si="54"/>
        <v>1</v>
      </c>
      <c r="AD192" s="29">
        <f t="shared" si="55"/>
        <v>1</v>
      </c>
      <c r="AE192" s="29">
        <f t="shared" si="56"/>
        <v>1</v>
      </c>
      <c r="AF192" s="29">
        <f t="shared" si="57"/>
        <v>1</v>
      </c>
      <c r="AG192" s="29">
        <f t="shared" si="58"/>
        <v>1</v>
      </c>
      <c r="AH192" s="29">
        <f t="shared" si="59"/>
        <v>0</v>
      </c>
      <c r="AI192" s="29">
        <f t="shared" si="60"/>
        <v>0</v>
      </c>
      <c r="AJ192" s="29">
        <f t="shared" si="61"/>
        <v>0</v>
      </c>
      <c r="AK192" s="29">
        <f t="shared" si="62"/>
        <v>0</v>
      </c>
      <c r="AL192" s="29">
        <f t="shared" si="63"/>
        <v>0</v>
      </c>
      <c r="AM192" s="29">
        <f t="shared" si="64"/>
        <v>0</v>
      </c>
      <c r="AN192" s="29">
        <f t="shared" si="65"/>
        <v>11</v>
      </c>
      <c r="AO192" s="29">
        <f t="shared" si="66"/>
        <v>0</v>
      </c>
    </row>
    <row r="193" spans="1:41" ht="28.5" customHeight="1" x14ac:dyDescent="0.25">
      <c r="A193" s="31">
        <v>189</v>
      </c>
      <c r="B193" s="36"/>
      <c r="C193" s="30" t="str">
        <f t="shared" si="46"/>
        <v/>
      </c>
      <c r="D193" s="4" t="str">
        <f>IF(LEN(PhieuBauCu!$C$3) &gt;0, IF(OR(LEN($B193)=0,LEN(D$1)=0),"",IF(OR($B193=0,$AN193&gt;PhieuBauCu!$C$20),0,IF(SUBSTITUTE(LOWER($B193),D$1,",")=LOWER($B193),1,0))),"")</f>
        <v/>
      </c>
      <c r="E193" s="4" t="str">
        <f>IF(LEN(PhieuBauCu!$C$3) &gt;0, IF(OR(LEN($B193)=0,LEN(E$1)=0),"",IF(OR($B193=0,$AN193&gt;PhieuBauCu!$C$20),0,IF(SUBSTITUTE(LOWER($B193),E$1,",")=LOWER($B193),1,0))),"")</f>
        <v/>
      </c>
      <c r="F193" s="4" t="str">
        <f>IF(LEN(PhieuBauCu!$C$3) &gt;0,  IF(OR(LEN($B193)=0,LEN(F$1)=0),"",IF(OR($B193=0,$AN193&gt;PhieuBauCu!$C$20),0,IF(SUBSTITUTE(LOWER($B193),F$1,",")=LOWER($B193),1,0))),"")</f>
        <v/>
      </c>
      <c r="G193" s="4" t="str">
        <f>IF(LEN(PhieuBauCu!$C$3) &gt;0,  IF(OR(LEN($B193)=0,LEN(G$1)=0),"",IF(OR($B193=0,$AN193&gt;PhieuBauCu!$C$20),0,IF(SUBSTITUTE(LOWER($B193),G$1,",")=LOWER($B193),1,0))),"")</f>
        <v/>
      </c>
      <c r="H193" s="4" t="str">
        <f>IF(LEN(PhieuBauCu!$C$3) &gt;0,  IF(OR(LEN($B193)=0,LEN(H$1)=0),"",IF(OR($B193=0,$AN193&gt;PhieuBauCu!$C$20),0,IF(SUBSTITUTE(LOWER($B193),H$1,",")=LOWER($B193),1,0))),"")</f>
        <v/>
      </c>
      <c r="I193" s="4" t="str">
        <f>IF(LEN(PhieuBauCu!$C$3) &gt;0,  IF(OR(LEN($B193)=0,LEN(I$1)=0),"",IF(OR($B193=0,$AN193&gt;PhieuBauCu!$C$20),0,IF(SUBSTITUTE(LOWER($B193),I$1,",")=LOWER($B193),1,0))),"")</f>
        <v/>
      </c>
      <c r="J193" s="4" t="str">
        <f>IF(LEN(PhieuBauCu!$C$3) &gt;0, IF(OR(LEN($B193)=0,LEN(J$1)=0),"",IF(OR($B193=0,$AN193&gt;PhieuBauCu!$C$20),0,IF(SUBSTITUTE(LOWER($B193),J$1,",")=LOWER($B193),1,0))),"")</f>
        <v/>
      </c>
      <c r="K193" s="4" t="str">
        <f>IF(LEN(PhieuBauCu!$C$3) &gt;0, IF(OR(LEN($B193)=0,LEN(K$1)=0),"",IF(OR($B193=0,$AN193&gt;PhieuBauCu!$C$20),0,IF(SUBSTITUTE(LOWER($B193),K$1,",")=LOWER($B193),1,0))),"")</f>
        <v/>
      </c>
      <c r="L193" s="4" t="str">
        <f>IF(LEN(PhieuBauCu!$C$3) &gt;0, IF(OR(LEN($B193)=0,LEN(L$1)=0),"",IF(OR($B193=0,$AN193&gt;PhieuBauCu!$C$20),0,IF(SUBSTITUTE(LOWER($B193),L$1,",")=LOWER($B193),1,0))),"")</f>
        <v/>
      </c>
      <c r="M193" s="4" t="str">
        <f>IF(LEN(PhieuBauCu!$C$3) &gt;0,  IF(OR(LEN($B193)=0,LEN(M$1)=0),"",IF(OR($B193=0,$AN193&gt;PhieuBauCu!$C$20),0,IF(SUBSTITUTE(LOWER($B193),M$1,",")=LOWER($B193),1,0))),"")</f>
        <v/>
      </c>
      <c r="N193" s="4" t="str">
        <f>IF(LEN(PhieuBauCu!$C$3) &gt;0,  IF(OR(LEN($B193)=0,LEN(N$1)=0),"",IF(OR($B193=0,$AN193&gt;PhieuBauCu!$C$20),0,IF(SUBSTITUTE(LOWER($B193),N$1,",")=LOWER($B193),1,0))),"")</f>
        <v/>
      </c>
      <c r="O193" s="4" t="str">
        <f>IF(LEN(PhieuBauCu!$C$3) &gt;0,  IF(OR(LEN($B193)=0,LEN(O$1)=0),"",IF(OR($B193=0,$AN193&gt;PhieuBauCu!$C$20),0,IF(SUBSTITUTE(LOWER($B193),O$1,",")=LOWER($B193),1,0))),"")</f>
        <v/>
      </c>
      <c r="P193" s="4" t="str">
        <f>IF(LEN(PhieuBauCu!$C$3) &gt;0,  IF(OR(LEN($B193)=0,LEN(P$1)=0),"",IF(OR($B193=0,$AN193&gt;PhieuBauCu!$C$20),0,IF(SUBSTITUTE(LOWER($B193),P$1,",")=LOWER($B193),1,0))),"")</f>
        <v/>
      </c>
      <c r="Q193" s="4" t="str">
        <f>IF(LEN(PhieuBauCu!$C$3) &gt;0,  IF(OR(LEN($B193)=0,LEN(Q$1)=0),"",IF(OR($B193=0,$AN193&gt;PhieuBauCu!$C$20),0,IF(SUBSTITUTE(LOWER($B193),Q$1,",")=LOWER($B193),1,0))),"")</f>
        <v/>
      </c>
      <c r="R193" s="4" t="str">
        <f>IF(LEN(PhieuBauCu!$C$3) &gt;0,  IF(OR(LEN($B193)=0,LEN(R$1)=0),"",IF(OR($B193=0,$AN193&gt;PhieuBauCu!$C$20),0,IF(SUBSTITUTE(LOWER($B193),R$1,",")=LOWER($B193),1,0))),"")</f>
        <v/>
      </c>
      <c r="S193" s="4" t="str">
        <f>IF(LEN(PhieuBauCu!$C$3) &gt;0,  IF(OR(LEN($B193)=0,LEN(S$1)=0),"",IF(OR($B193=0,$AN193&gt;PhieuBauCu!$C$20),0,IF(SUBSTITUTE(LOWER($B193),S$1,",")=LOWER($B193),1,0))),"")</f>
        <v/>
      </c>
      <c r="T193" s="4" t="str">
        <f>IF(LEN(PhieuBauCu!$C$3) &gt;0,  IF(OR(LEN($B193)=0,LEN(T$1)=0),"",IF(OR($B193=0,$AN193&gt;PhieuBauCu!$C$20),0,IF(SUBSTITUTE(LOWER($B193),T$1,",")=LOWER($B193),1,0))),"")</f>
        <v/>
      </c>
      <c r="U193" s="10">
        <f t="shared" si="47"/>
        <v>0</v>
      </c>
      <c r="V193" s="29">
        <f>IF(B193=0,0,IF(AND(LEN(B193&gt;0),U193&gt;=1, U193&lt;=PhieuBauCu!$C$20),1,0))</f>
        <v>0</v>
      </c>
      <c r="W193" s="29">
        <f t="shared" si="48"/>
        <v>1</v>
      </c>
      <c r="X193" s="29">
        <f t="shared" si="49"/>
        <v>1</v>
      </c>
      <c r="Y193" s="29">
        <f t="shared" si="50"/>
        <v>1</v>
      </c>
      <c r="Z193" s="29">
        <f t="shared" si="51"/>
        <v>1</v>
      </c>
      <c r="AA193" s="29">
        <f t="shared" si="52"/>
        <v>1</v>
      </c>
      <c r="AB193" s="29">
        <f t="shared" si="53"/>
        <v>1</v>
      </c>
      <c r="AC193" s="29">
        <f t="shared" si="54"/>
        <v>1</v>
      </c>
      <c r="AD193" s="29">
        <f t="shared" si="55"/>
        <v>1</v>
      </c>
      <c r="AE193" s="29">
        <f t="shared" si="56"/>
        <v>1</v>
      </c>
      <c r="AF193" s="29">
        <f t="shared" si="57"/>
        <v>1</v>
      </c>
      <c r="AG193" s="29">
        <f t="shared" si="58"/>
        <v>1</v>
      </c>
      <c r="AH193" s="29">
        <f t="shared" si="59"/>
        <v>0</v>
      </c>
      <c r="AI193" s="29">
        <f t="shared" si="60"/>
        <v>0</v>
      </c>
      <c r="AJ193" s="29">
        <f t="shared" si="61"/>
        <v>0</v>
      </c>
      <c r="AK193" s="29">
        <f t="shared" si="62"/>
        <v>0</v>
      </c>
      <c r="AL193" s="29">
        <f t="shared" si="63"/>
        <v>0</v>
      </c>
      <c r="AM193" s="29">
        <f t="shared" si="64"/>
        <v>0</v>
      </c>
      <c r="AN193" s="29">
        <f t="shared" si="65"/>
        <v>11</v>
      </c>
      <c r="AO193" s="29">
        <f t="shared" si="66"/>
        <v>0</v>
      </c>
    </row>
    <row r="194" spans="1:41" ht="28.5" customHeight="1" x14ac:dyDescent="0.25">
      <c r="A194" s="31">
        <v>190</v>
      </c>
      <c r="B194" s="36"/>
      <c r="C194" s="30" t="str">
        <f t="shared" si="46"/>
        <v/>
      </c>
      <c r="D194" s="4" t="str">
        <f>IF(LEN(PhieuBauCu!$C$3) &gt;0, IF(OR(LEN($B194)=0,LEN(D$1)=0),"",IF(OR($B194=0,$AN194&gt;PhieuBauCu!$C$20),0,IF(SUBSTITUTE(LOWER($B194),D$1,",")=LOWER($B194),1,0))),"")</f>
        <v/>
      </c>
      <c r="E194" s="4" t="str">
        <f>IF(LEN(PhieuBauCu!$C$3) &gt;0, IF(OR(LEN($B194)=0,LEN(E$1)=0),"",IF(OR($B194=0,$AN194&gt;PhieuBauCu!$C$20),0,IF(SUBSTITUTE(LOWER($B194),E$1,",")=LOWER($B194),1,0))),"")</f>
        <v/>
      </c>
      <c r="F194" s="4" t="str">
        <f>IF(LEN(PhieuBauCu!$C$3) &gt;0,  IF(OR(LEN($B194)=0,LEN(F$1)=0),"",IF(OR($B194=0,$AN194&gt;PhieuBauCu!$C$20),0,IF(SUBSTITUTE(LOWER($B194),F$1,",")=LOWER($B194),1,0))),"")</f>
        <v/>
      </c>
      <c r="G194" s="4" t="str">
        <f>IF(LEN(PhieuBauCu!$C$3) &gt;0,  IF(OR(LEN($B194)=0,LEN(G$1)=0),"",IF(OR($B194=0,$AN194&gt;PhieuBauCu!$C$20),0,IF(SUBSTITUTE(LOWER($B194),G$1,",")=LOWER($B194),1,0))),"")</f>
        <v/>
      </c>
      <c r="H194" s="4" t="str">
        <f>IF(LEN(PhieuBauCu!$C$3) &gt;0,  IF(OR(LEN($B194)=0,LEN(H$1)=0),"",IF(OR($B194=0,$AN194&gt;PhieuBauCu!$C$20),0,IF(SUBSTITUTE(LOWER($B194),H$1,",")=LOWER($B194),1,0))),"")</f>
        <v/>
      </c>
      <c r="I194" s="4" t="str">
        <f>IF(LEN(PhieuBauCu!$C$3) &gt;0,  IF(OR(LEN($B194)=0,LEN(I$1)=0),"",IF(OR($B194=0,$AN194&gt;PhieuBauCu!$C$20),0,IF(SUBSTITUTE(LOWER($B194),I$1,",")=LOWER($B194),1,0))),"")</f>
        <v/>
      </c>
      <c r="J194" s="4" t="str">
        <f>IF(LEN(PhieuBauCu!$C$3) &gt;0, IF(OR(LEN($B194)=0,LEN(J$1)=0),"",IF(OR($B194=0,$AN194&gt;PhieuBauCu!$C$20),0,IF(SUBSTITUTE(LOWER($B194),J$1,",")=LOWER($B194),1,0))),"")</f>
        <v/>
      </c>
      <c r="K194" s="4" t="str">
        <f>IF(LEN(PhieuBauCu!$C$3) &gt;0, IF(OR(LEN($B194)=0,LEN(K$1)=0),"",IF(OR($B194=0,$AN194&gt;PhieuBauCu!$C$20),0,IF(SUBSTITUTE(LOWER($B194),K$1,",")=LOWER($B194),1,0))),"")</f>
        <v/>
      </c>
      <c r="L194" s="4" t="str">
        <f>IF(LEN(PhieuBauCu!$C$3) &gt;0, IF(OR(LEN($B194)=0,LEN(L$1)=0),"",IF(OR($B194=0,$AN194&gt;PhieuBauCu!$C$20),0,IF(SUBSTITUTE(LOWER($B194),L$1,",")=LOWER($B194),1,0))),"")</f>
        <v/>
      </c>
      <c r="M194" s="4" t="str">
        <f>IF(LEN(PhieuBauCu!$C$3) &gt;0,  IF(OR(LEN($B194)=0,LEN(M$1)=0),"",IF(OR($B194=0,$AN194&gt;PhieuBauCu!$C$20),0,IF(SUBSTITUTE(LOWER($B194),M$1,",")=LOWER($B194),1,0))),"")</f>
        <v/>
      </c>
      <c r="N194" s="4" t="str">
        <f>IF(LEN(PhieuBauCu!$C$3) &gt;0,  IF(OR(LEN($B194)=0,LEN(N$1)=0),"",IF(OR($B194=0,$AN194&gt;PhieuBauCu!$C$20),0,IF(SUBSTITUTE(LOWER($B194),N$1,",")=LOWER($B194),1,0))),"")</f>
        <v/>
      </c>
      <c r="O194" s="4" t="str">
        <f>IF(LEN(PhieuBauCu!$C$3) &gt;0,  IF(OR(LEN($B194)=0,LEN(O$1)=0),"",IF(OR($B194=0,$AN194&gt;PhieuBauCu!$C$20),0,IF(SUBSTITUTE(LOWER($B194),O$1,",")=LOWER($B194),1,0))),"")</f>
        <v/>
      </c>
      <c r="P194" s="4" t="str">
        <f>IF(LEN(PhieuBauCu!$C$3) &gt;0,  IF(OR(LEN($B194)=0,LEN(P$1)=0),"",IF(OR($B194=0,$AN194&gt;PhieuBauCu!$C$20),0,IF(SUBSTITUTE(LOWER($B194),P$1,",")=LOWER($B194),1,0))),"")</f>
        <v/>
      </c>
      <c r="Q194" s="4" t="str">
        <f>IF(LEN(PhieuBauCu!$C$3) &gt;0,  IF(OR(LEN($B194)=0,LEN(Q$1)=0),"",IF(OR($B194=0,$AN194&gt;PhieuBauCu!$C$20),0,IF(SUBSTITUTE(LOWER($B194),Q$1,",")=LOWER($B194),1,0))),"")</f>
        <v/>
      </c>
      <c r="R194" s="4" t="str">
        <f>IF(LEN(PhieuBauCu!$C$3) &gt;0,  IF(OR(LEN($B194)=0,LEN(R$1)=0),"",IF(OR($B194=0,$AN194&gt;PhieuBauCu!$C$20),0,IF(SUBSTITUTE(LOWER($B194),R$1,",")=LOWER($B194),1,0))),"")</f>
        <v/>
      </c>
      <c r="S194" s="4" t="str">
        <f>IF(LEN(PhieuBauCu!$C$3) &gt;0,  IF(OR(LEN($B194)=0,LEN(S$1)=0),"",IF(OR($B194=0,$AN194&gt;PhieuBauCu!$C$20),0,IF(SUBSTITUTE(LOWER($B194),S$1,",")=LOWER($B194),1,0))),"")</f>
        <v/>
      </c>
      <c r="T194" s="4" t="str">
        <f>IF(LEN(PhieuBauCu!$C$3) &gt;0,  IF(OR(LEN($B194)=0,LEN(T$1)=0),"",IF(OR($B194=0,$AN194&gt;PhieuBauCu!$C$20),0,IF(SUBSTITUTE(LOWER($B194),T$1,",")=LOWER($B194),1,0))),"")</f>
        <v/>
      </c>
      <c r="U194" s="10">
        <f t="shared" si="47"/>
        <v>0</v>
      </c>
      <c r="V194" s="29">
        <f>IF(B194=0,0,IF(AND(LEN(B194&gt;0),U194&gt;=1, U194&lt;=PhieuBauCu!$C$20),1,0))</f>
        <v>0</v>
      </c>
      <c r="W194" s="29">
        <f t="shared" si="48"/>
        <v>1</v>
      </c>
      <c r="X194" s="29">
        <f t="shared" si="49"/>
        <v>1</v>
      </c>
      <c r="Y194" s="29">
        <f t="shared" si="50"/>
        <v>1</v>
      </c>
      <c r="Z194" s="29">
        <f t="shared" si="51"/>
        <v>1</v>
      </c>
      <c r="AA194" s="29">
        <f t="shared" si="52"/>
        <v>1</v>
      </c>
      <c r="AB194" s="29">
        <f t="shared" si="53"/>
        <v>1</v>
      </c>
      <c r="AC194" s="29">
        <f t="shared" si="54"/>
        <v>1</v>
      </c>
      <c r="AD194" s="29">
        <f t="shared" si="55"/>
        <v>1</v>
      </c>
      <c r="AE194" s="29">
        <f t="shared" si="56"/>
        <v>1</v>
      </c>
      <c r="AF194" s="29">
        <f t="shared" si="57"/>
        <v>1</v>
      </c>
      <c r="AG194" s="29">
        <f t="shared" si="58"/>
        <v>1</v>
      </c>
      <c r="AH194" s="29">
        <f t="shared" si="59"/>
        <v>0</v>
      </c>
      <c r="AI194" s="29">
        <f t="shared" si="60"/>
        <v>0</v>
      </c>
      <c r="AJ194" s="29">
        <f t="shared" si="61"/>
        <v>0</v>
      </c>
      <c r="AK194" s="29">
        <f t="shared" si="62"/>
        <v>0</v>
      </c>
      <c r="AL194" s="29">
        <f t="shared" si="63"/>
        <v>0</v>
      </c>
      <c r="AM194" s="29">
        <f t="shared" si="64"/>
        <v>0</v>
      </c>
      <c r="AN194" s="29">
        <f t="shared" si="65"/>
        <v>11</v>
      </c>
      <c r="AO194" s="29">
        <f t="shared" si="66"/>
        <v>0</v>
      </c>
    </row>
    <row r="195" spans="1:41" ht="28.5" customHeight="1" x14ac:dyDescent="0.25">
      <c r="A195" s="31">
        <v>191</v>
      </c>
      <c r="B195" s="36"/>
      <c r="C195" s="30" t="str">
        <f t="shared" si="46"/>
        <v/>
      </c>
      <c r="D195" s="4" t="str">
        <f>IF(LEN(PhieuBauCu!$C$3) &gt;0, IF(OR(LEN($B195)=0,LEN(D$1)=0),"",IF(OR($B195=0,$AN195&gt;PhieuBauCu!$C$20),0,IF(SUBSTITUTE(LOWER($B195),D$1,",")=LOWER($B195),1,0))),"")</f>
        <v/>
      </c>
      <c r="E195" s="4" t="str">
        <f>IF(LEN(PhieuBauCu!$C$3) &gt;0, IF(OR(LEN($B195)=0,LEN(E$1)=0),"",IF(OR($B195=0,$AN195&gt;PhieuBauCu!$C$20),0,IF(SUBSTITUTE(LOWER($B195),E$1,",")=LOWER($B195),1,0))),"")</f>
        <v/>
      </c>
      <c r="F195" s="4" t="str">
        <f>IF(LEN(PhieuBauCu!$C$3) &gt;0,  IF(OR(LEN($B195)=0,LEN(F$1)=0),"",IF(OR($B195=0,$AN195&gt;PhieuBauCu!$C$20),0,IF(SUBSTITUTE(LOWER($B195),F$1,",")=LOWER($B195),1,0))),"")</f>
        <v/>
      </c>
      <c r="G195" s="4" t="str">
        <f>IF(LEN(PhieuBauCu!$C$3) &gt;0,  IF(OR(LEN($B195)=0,LEN(G$1)=0),"",IF(OR($B195=0,$AN195&gt;PhieuBauCu!$C$20),0,IF(SUBSTITUTE(LOWER($B195),G$1,",")=LOWER($B195),1,0))),"")</f>
        <v/>
      </c>
      <c r="H195" s="4" t="str">
        <f>IF(LEN(PhieuBauCu!$C$3) &gt;0,  IF(OR(LEN($B195)=0,LEN(H$1)=0),"",IF(OR($B195=0,$AN195&gt;PhieuBauCu!$C$20),0,IF(SUBSTITUTE(LOWER($B195),H$1,",")=LOWER($B195),1,0))),"")</f>
        <v/>
      </c>
      <c r="I195" s="4" t="str">
        <f>IF(LEN(PhieuBauCu!$C$3) &gt;0,  IF(OR(LEN($B195)=0,LEN(I$1)=0),"",IF(OR($B195=0,$AN195&gt;PhieuBauCu!$C$20),0,IF(SUBSTITUTE(LOWER($B195),I$1,",")=LOWER($B195),1,0))),"")</f>
        <v/>
      </c>
      <c r="J195" s="4" t="str">
        <f>IF(LEN(PhieuBauCu!$C$3) &gt;0, IF(OR(LEN($B195)=0,LEN(J$1)=0),"",IF(OR($B195=0,$AN195&gt;PhieuBauCu!$C$20),0,IF(SUBSTITUTE(LOWER($B195),J$1,",")=LOWER($B195),1,0))),"")</f>
        <v/>
      </c>
      <c r="K195" s="4" t="str">
        <f>IF(LEN(PhieuBauCu!$C$3) &gt;0, IF(OR(LEN($B195)=0,LEN(K$1)=0),"",IF(OR($B195=0,$AN195&gt;PhieuBauCu!$C$20),0,IF(SUBSTITUTE(LOWER($B195),K$1,",")=LOWER($B195),1,0))),"")</f>
        <v/>
      </c>
      <c r="L195" s="4" t="str">
        <f>IF(LEN(PhieuBauCu!$C$3) &gt;0, IF(OR(LEN($B195)=0,LEN(L$1)=0),"",IF(OR($B195=0,$AN195&gt;PhieuBauCu!$C$20),0,IF(SUBSTITUTE(LOWER($B195),L$1,",")=LOWER($B195),1,0))),"")</f>
        <v/>
      </c>
      <c r="M195" s="4" t="str">
        <f>IF(LEN(PhieuBauCu!$C$3) &gt;0,  IF(OR(LEN($B195)=0,LEN(M$1)=0),"",IF(OR($B195=0,$AN195&gt;PhieuBauCu!$C$20),0,IF(SUBSTITUTE(LOWER($B195),M$1,",")=LOWER($B195),1,0))),"")</f>
        <v/>
      </c>
      <c r="N195" s="4" t="str">
        <f>IF(LEN(PhieuBauCu!$C$3) &gt;0,  IF(OR(LEN($B195)=0,LEN(N$1)=0),"",IF(OR($B195=0,$AN195&gt;PhieuBauCu!$C$20),0,IF(SUBSTITUTE(LOWER($B195),N$1,",")=LOWER($B195),1,0))),"")</f>
        <v/>
      </c>
      <c r="O195" s="4" t="str">
        <f>IF(LEN(PhieuBauCu!$C$3) &gt;0,  IF(OR(LEN($B195)=0,LEN(O$1)=0),"",IF(OR($B195=0,$AN195&gt;PhieuBauCu!$C$20),0,IF(SUBSTITUTE(LOWER($B195),O$1,",")=LOWER($B195),1,0))),"")</f>
        <v/>
      </c>
      <c r="P195" s="4" t="str">
        <f>IF(LEN(PhieuBauCu!$C$3) &gt;0,  IF(OR(LEN($B195)=0,LEN(P$1)=0),"",IF(OR($B195=0,$AN195&gt;PhieuBauCu!$C$20),0,IF(SUBSTITUTE(LOWER($B195),P$1,",")=LOWER($B195),1,0))),"")</f>
        <v/>
      </c>
      <c r="Q195" s="4" t="str">
        <f>IF(LEN(PhieuBauCu!$C$3) &gt;0,  IF(OR(LEN($B195)=0,LEN(Q$1)=0),"",IF(OR($B195=0,$AN195&gt;PhieuBauCu!$C$20),0,IF(SUBSTITUTE(LOWER($B195),Q$1,",")=LOWER($B195),1,0))),"")</f>
        <v/>
      </c>
      <c r="R195" s="4" t="str">
        <f>IF(LEN(PhieuBauCu!$C$3) &gt;0,  IF(OR(LEN($B195)=0,LEN(R$1)=0),"",IF(OR($B195=0,$AN195&gt;PhieuBauCu!$C$20),0,IF(SUBSTITUTE(LOWER($B195),R$1,",")=LOWER($B195),1,0))),"")</f>
        <v/>
      </c>
      <c r="S195" s="4" t="str">
        <f>IF(LEN(PhieuBauCu!$C$3) &gt;0,  IF(OR(LEN($B195)=0,LEN(S$1)=0),"",IF(OR($B195=0,$AN195&gt;PhieuBauCu!$C$20),0,IF(SUBSTITUTE(LOWER($B195),S$1,",")=LOWER($B195),1,0))),"")</f>
        <v/>
      </c>
      <c r="T195" s="4" t="str">
        <f>IF(LEN(PhieuBauCu!$C$3) &gt;0,  IF(OR(LEN($B195)=0,LEN(T$1)=0),"",IF(OR($B195=0,$AN195&gt;PhieuBauCu!$C$20),0,IF(SUBSTITUTE(LOWER($B195),T$1,",")=LOWER($B195),1,0))),"")</f>
        <v/>
      </c>
      <c r="U195" s="10">
        <f t="shared" si="47"/>
        <v>0</v>
      </c>
      <c r="V195" s="29">
        <f>IF(B195=0,0,IF(AND(LEN(B195&gt;0),U195&gt;=1, U195&lt;=PhieuBauCu!$C$20),1,0))</f>
        <v>0</v>
      </c>
      <c r="W195" s="29">
        <f t="shared" si="48"/>
        <v>1</v>
      </c>
      <c r="X195" s="29">
        <f t="shared" si="49"/>
        <v>1</v>
      </c>
      <c r="Y195" s="29">
        <f t="shared" si="50"/>
        <v>1</v>
      </c>
      <c r="Z195" s="29">
        <f t="shared" si="51"/>
        <v>1</v>
      </c>
      <c r="AA195" s="29">
        <f t="shared" si="52"/>
        <v>1</v>
      </c>
      <c r="AB195" s="29">
        <f t="shared" si="53"/>
        <v>1</v>
      </c>
      <c r="AC195" s="29">
        <f t="shared" si="54"/>
        <v>1</v>
      </c>
      <c r="AD195" s="29">
        <f t="shared" si="55"/>
        <v>1</v>
      </c>
      <c r="AE195" s="29">
        <f t="shared" si="56"/>
        <v>1</v>
      </c>
      <c r="AF195" s="29">
        <f t="shared" si="57"/>
        <v>1</v>
      </c>
      <c r="AG195" s="29">
        <f t="shared" si="58"/>
        <v>1</v>
      </c>
      <c r="AH195" s="29">
        <f t="shared" si="59"/>
        <v>0</v>
      </c>
      <c r="AI195" s="29">
        <f t="shared" si="60"/>
        <v>0</v>
      </c>
      <c r="AJ195" s="29">
        <f t="shared" si="61"/>
        <v>0</v>
      </c>
      <c r="AK195" s="29">
        <f t="shared" si="62"/>
        <v>0</v>
      </c>
      <c r="AL195" s="29">
        <f t="shared" si="63"/>
        <v>0</v>
      </c>
      <c r="AM195" s="29">
        <f t="shared" si="64"/>
        <v>0</v>
      </c>
      <c r="AN195" s="29">
        <f t="shared" si="65"/>
        <v>11</v>
      </c>
      <c r="AO195" s="29">
        <f t="shared" si="66"/>
        <v>0</v>
      </c>
    </row>
    <row r="196" spans="1:41" ht="28.5" customHeight="1" x14ac:dyDescent="0.25">
      <c r="A196" s="31">
        <v>192</v>
      </c>
      <c r="B196" s="36"/>
      <c r="C196" s="30" t="str">
        <f t="shared" si="46"/>
        <v/>
      </c>
      <c r="D196" s="4" t="str">
        <f>IF(LEN(PhieuBauCu!$C$3) &gt;0, IF(OR(LEN($B196)=0,LEN(D$1)=0),"",IF(OR($B196=0,$AN196&gt;PhieuBauCu!$C$20),0,IF(SUBSTITUTE(LOWER($B196),D$1,",")=LOWER($B196),1,0))),"")</f>
        <v/>
      </c>
      <c r="E196" s="4" t="str">
        <f>IF(LEN(PhieuBauCu!$C$3) &gt;0, IF(OR(LEN($B196)=0,LEN(E$1)=0),"",IF(OR($B196=0,$AN196&gt;PhieuBauCu!$C$20),0,IF(SUBSTITUTE(LOWER($B196),E$1,",")=LOWER($B196),1,0))),"")</f>
        <v/>
      </c>
      <c r="F196" s="4" t="str">
        <f>IF(LEN(PhieuBauCu!$C$3) &gt;0,  IF(OR(LEN($B196)=0,LEN(F$1)=0),"",IF(OR($B196=0,$AN196&gt;PhieuBauCu!$C$20),0,IF(SUBSTITUTE(LOWER($B196),F$1,",")=LOWER($B196),1,0))),"")</f>
        <v/>
      </c>
      <c r="G196" s="4" t="str">
        <f>IF(LEN(PhieuBauCu!$C$3) &gt;0,  IF(OR(LEN($B196)=0,LEN(G$1)=0),"",IF(OR($B196=0,$AN196&gt;PhieuBauCu!$C$20),0,IF(SUBSTITUTE(LOWER($B196),G$1,",")=LOWER($B196),1,0))),"")</f>
        <v/>
      </c>
      <c r="H196" s="4" t="str">
        <f>IF(LEN(PhieuBauCu!$C$3) &gt;0,  IF(OR(LEN($B196)=0,LEN(H$1)=0),"",IF(OR($B196=0,$AN196&gt;PhieuBauCu!$C$20),0,IF(SUBSTITUTE(LOWER($B196),H$1,",")=LOWER($B196),1,0))),"")</f>
        <v/>
      </c>
      <c r="I196" s="4" t="str">
        <f>IF(LEN(PhieuBauCu!$C$3) &gt;0,  IF(OR(LEN($B196)=0,LEN(I$1)=0),"",IF(OR($B196=0,$AN196&gt;PhieuBauCu!$C$20),0,IF(SUBSTITUTE(LOWER($B196),I$1,",")=LOWER($B196),1,0))),"")</f>
        <v/>
      </c>
      <c r="J196" s="4" t="str">
        <f>IF(LEN(PhieuBauCu!$C$3) &gt;0, IF(OR(LEN($B196)=0,LEN(J$1)=0),"",IF(OR($B196=0,$AN196&gt;PhieuBauCu!$C$20),0,IF(SUBSTITUTE(LOWER($B196),J$1,",")=LOWER($B196),1,0))),"")</f>
        <v/>
      </c>
      <c r="K196" s="4" t="str">
        <f>IF(LEN(PhieuBauCu!$C$3) &gt;0, IF(OR(LEN($B196)=0,LEN(K$1)=0),"",IF(OR($B196=0,$AN196&gt;PhieuBauCu!$C$20),0,IF(SUBSTITUTE(LOWER($B196),K$1,",")=LOWER($B196),1,0))),"")</f>
        <v/>
      </c>
      <c r="L196" s="4" t="str">
        <f>IF(LEN(PhieuBauCu!$C$3) &gt;0, IF(OR(LEN($B196)=0,LEN(L$1)=0),"",IF(OR($B196=0,$AN196&gt;PhieuBauCu!$C$20),0,IF(SUBSTITUTE(LOWER($B196),L$1,",")=LOWER($B196),1,0))),"")</f>
        <v/>
      </c>
      <c r="M196" s="4" t="str">
        <f>IF(LEN(PhieuBauCu!$C$3) &gt;0,  IF(OR(LEN($B196)=0,LEN(M$1)=0),"",IF(OR($B196=0,$AN196&gt;PhieuBauCu!$C$20),0,IF(SUBSTITUTE(LOWER($B196),M$1,",")=LOWER($B196),1,0))),"")</f>
        <v/>
      </c>
      <c r="N196" s="4" t="str">
        <f>IF(LEN(PhieuBauCu!$C$3) &gt;0,  IF(OR(LEN($B196)=0,LEN(N$1)=0),"",IF(OR($B196=0,$AN196&gt;PhieuBauCu!$C$20),0,IF(SUBSTITUTE(LOWER($B196),N$1,",")=LOWER($B196),1,0))),"")</f>
        <v/>
      </c>
      <c r="O196" s="4" t="str">
        <f>IF(LEN(PhieuBauCu!$C$3) &gt;0,  IF(OR(LEN($B196)=0,LEN(O$1)=0),"",IF(OR($B196=0,$AN196&gt;PhieuBauCu!$C$20),0,IF(SUBSTITUTE(LOWER($B196),O$1,",")=LOWER($B196),1,0))),"")</f>
        <v/>
      </c>
      <c r="P196" s="4" t="str">
        <f>IF(LEN(PhieuBauCu!$C$3) &gt;0,  IF(OR(LEN($B196)=0,LEN(P$1)=0),"",IF(OR($B196=0,$AN196&gt;PhieuBauCu!$C$20),0,IF(SUBSTITUTE(LOWER($B196),P$1,",")=LOWER($B196),1,0))),"")</f>
        <v/>
      </c>
      <c r="Q196" s="4" t="str">
        <f>IF(LEN(PhieuBauCu!$C$3) &gt;0,  IF(OR(LEN($B196)=0,LEN(Q$1)=0),"",IF(OR($B196=0,$AN196&gt;PhieuBauCu!$C$20),0,IF(SUBSTITUTE(LOWER($B196),Q$1,",")=LOWER($B196),1,0))),"")</f>
        <v/>
      </c>
      <c r="R196" s="4" t="str">
        <f>IF(LEN(PhieuBauCu!$C$3) &gt;0,  IF(OR(LEN($B196)=0,LEN(R$1)=0),"",IF(OR($B196=0,$AN196&gt;PhieuBauCu!$C$20),0,IF(SUBSTITUTE(LOWER($B196),R$1,",")=LOWER($B196),1,0))),"")</f>
        <v/>
      </c>
      <c r="S196" s="4" t="str">
        <f>IF(LEN(PhieuBauCu!$C$3) &gt;0,  IF(OR(LEN($B196)=0,LEN(S$1)=0),"",IF(OR($B196=0,$AN196&gt;PhieuBauCu!$C$20),0,IF(SUBSTITUTE(LOWER($B196),S$1,",")=LOWER($B196),1,0))),"")</f>
        <v/>
      </c>
      <c r="T196" s="4" t="str">
        <f>IF(LEN(PhieuBauCu!$C$3) &gt;0,  IF(OR(LEN($B196)=0,LEN(T$1)=0),"",IF(OR($B196=0,$AN196&gt;PhieuBauCu!$C$20),0,IF(SUBSTITUTE(LOWER($B196),T$1,",")=LOWER($B196),1,0))),"")</f>
        <v/>
      </c>
      <c r="U196" s="10">
        <f t="shared" si="47"/>
        <v>0</v>
      </c>
      <c r="V196" s="29">
        <f>IF(B196=0,0,IF(AND(LEN(B196&gt;0),U196&gt;=1, U196&lt;=PhieuBauCu!$C$20),1,0))</f>
        <v>0</v>
      </c>
      <c r="W196" s="29">
        <f t="shared" si="48"/>
        <v>1</v>
      </c>
      <c r="X196" s="29">
        <f t="shared" si="49"/>
        <v>1</v>
      </c>
      <c r="Y196" s="29">
        <f t="shared" si="50"/>
        <v>1</v>
      </c>
      <c r="Z196" s="29">
        <f t="shared" si="51"/>
        <v>1</v>
      </c>
      <c r="AA196" s="29">
        <f t="shared" si="52"/>
        <v>1</v>
      </c>
      <c r="AB196" s="29">
        <f t="shared" si="53"/>
        <v>1</v>
      </c>
      <c r="AC196" s="29">
        <f t="shared" si="54"/>
        <v>1</v>
      </c>
      <c r="AD196" s="29">
        <f t="shared" si="55"/>
        <v>1</v>
      </c>
      <c r="AE196" s="29">
        <f t="shared" si="56"/>
        <v>1</v>
      </c>
      <c r="AF196" s="29">
        <f t="shared" si="57"/>
        <v>1</v>
      </c>
      <c r="AG196" s="29">
        <f t="shared" si="58"/>
        <v>1</v>
      </c>
      <c r="AH196" s="29">
        <f t="shared" si="59"/>
        <v>0</v>
      </c>
      <c r="AI196" s="29">
        <f t="shared" si="60"/>
        <v>0</v>
      </c>
      <c r="AJ196" s="29">
        <f t="shared" si="61"/>
        <v>0</v>
      </c>
      <c r="AK196" s="29">
        <f t="shared" si="62"/>
        <v>0</v>
      </c>
      <c r="AL196" s="29">
        <f t="shared" si="63"/>
        <v>0</v>
      </c>
      <c r="AM196" s="29">
        <f t="shared" si="64"/>
        <v>0</v>
      </c>
      <c r="AN196" s="29">
        <f t="shared" si="65"/>
        <v>11</v>
      </c>
      <c r="AO196" s="29">
        <f t="shared" si="66"/>
        <v>0</v>
      </c>
    </row>
    <row r="197" spans="1:41" ht="28.5" customHeight="1" x14ac:dyDescent="0.25">
      <c r="A197" s="31">
        <v>193</v>
      </c>
      <c r="B197" s="36"/>
      <c r="C197" s="30" t="str">
        <f t="shared" si="46"/>
        <v/>
      </c>
      <c r="D197" s="4" t="str">
        <f>IF(LEN(PhieuBauCu!$C$3) &gt;0, IF(OR(LEN($B197)=0,LEN(D$1)=0),"",IF(OR($B197=0,$AN197&gt;PhieuBauCu!$C$20),0,IF(SUBSTITUTE(LOWER($B197),D$1,",")=LOWER($B197),1,0))),"")</f>
        <v/>
      </c>
      <c r="E197" s="4" t="str">
        <f>IF(LEN(PhieuBauCu!$C$3) &gt;0, IF(OR(LEN($B197)=0,LEN(E$1)=0),"",IF(OR($B197=0,$AN197&gt;PhieuBauCu!$C$20),0,IF(SUBSTITUTE(LOWER($B197),E$1,",")=LOWER($B197),1,0))),"")</f>
        <v/>
      </c>
      <c r="F197" s="4" t="str">
        <f>IF(LEN(PhieuBauCu!$C$3) &gt;0,  IF(OR(LEN($B197)=0,LEN(F$1)=0),"",IF(OR($B197=0,$AN197&gt;PhieuBauCu!$C$20),0,IF(SUBSTITUTE(LOWER($B197),F$1,",")=LOWER($B197),1,0))),"")</f>
        <v/>
      </c>
      <c r="G197" s="4" t="str">
        <f>IF(LEN(PhieuBauCu!$C$3) &gt;0,  IF(OR(LEN($B197)=0,LEN(G$1)=0),"",IF(OR($B197=0,$AN197&gt;PhieuBauCu!$C$20),0,IF(SUBSTITUTE(LOWER($B197),G$1,",")=LOWER($B197),1,0))),"")</f>
        <v/>
      </c>
      <c r="H197" s="4" t="str">
        <f>IF(LEN(PhieuBauCu!$C$3) &gt;0,  IF(OR(LEN($B197)=0,LEN(H$1)=0),"",IF(OR($B197=0,$AN197&gt;PhieuBauCu!$C$20),0,IF(SUBSTITUTE(LOWER($B197),H$1,",")=LOWER($B197),1,0))),"")</f>
        <v/>
      </c>
      <c r="I197" s="4" t="str">
        <f>IF(LEN(PhieuBauCu!$C$3) &gt;0,  IF(OR(LEN($B197)=0,LEN(I$1)=0),"",IF(OR($B197=0,$AN197&gt;PhieuBauCu!$C$20),0,IF(SUBSTITUTE(LOWER($B197),I$1,",")=LOWER($B197),1,0))),"")</f>
        <v/>
      </c>
      <c r="J197" s="4" t="str">
        <f>IF(LEN(PhieuBauCu!$C$3) &gt;0, IF(OR(LEN($B197)=0,LEN(J$1)=0),"",IF(OR($B197=0,$AN197&gt;PhieuBauCu!$C$20),0,IF(SUBSTITUTE(LOWER($B197),J$1,",")=LOWER($B197),1,0))),"")</f>
        <v/>
      </c>
      <c r="K197" s="4" t="str">
        <f>IF(LEN(PhieuBauCu!$C$3) &gt;0, IF(OR(LEN($B197)=0,LEN(K$1)=0),"",IF(OR($B197=0,$AN197&gt;PhieuBauCu!$C$20),0,IF(SUBSTITUTE(LOWER($B197),K$1,",")=LOWER($B197),1,0))),"")</f>
        <v/>
      </c>
      <c r="L197" s="4" t="str">
        <f>IF(LEN(PhieuBauCu!$C$3) &gt;0, IF(OR(LEN($B197)=0,LEN(L$1)=0),"",IF(OR($B197=0,$AN197&gt;PhieuBauCu!$C$20),0,IF(SUBSTITUTE(LOWER($B197),L$1,",")=LOWER($B197),1,0))),"")</f>
        <v/>
      </c>
      <c r="M197" s="4" t="str">
        <f>IF(LEN(PhieuBauCu!$C$3) &gt;0,  IF(OR(LEN($B197)=0,LEN(M$1)=0),"",IF(OR($B197=0,$AN197&gt;PhieuBauCu!$C$20),0,IF(SUBSTITUTE(LOWER($B197),M$1,",")=LOWER($B197),1,0))),"")</f>
        <v/>
      </c>
      <c r="N197" s="4" t="str">
        <f>IF(LEN(PhieuBauCu!$C$3) &gt;0,  IF(OR(LEN($B197)=0,LEN(N$1)=0),"",IF(OR($B197=0,$AN197&gt;PhieuBauCu!$C$20),0,IF(SUBSTITUTE(LOWER($B197),N$1,",")=LOWER($B197),1,0))),"")</f>
        <v/>
      </c>
      <c r="O197" s="4" t="str">
        <f>IF(LEN(PhieuBauCu!$C$3) &gt;0,  IF(OR(LEN($B197)=0,LEN(O$1)=0),"",IF(OR($B197=0,$AN197&gt;PhieuBauCu!$C$20),0,IF(SUBSTITUTE(LOWER($B197),O$1,",")=LOWER($B197),1,0))),"")</f>
        <v/>
      </c>
      <c r="P197" s="4" t="str">
        <f>IF(LEN(PhieuBauCu!$C$3) &gt;0,  IF(OR(LEN($B197)=0,LEN(P$1)=0),"",IF(OR($B197=0,$AN197&gt;PhieuBauCu!$C$20),0,IF(SUBSTITUTE(LOWER($B197),P$1,",")=LOWER($B197),1,0))),"")</f>
        <v/>
      </c>
      <c r="Q197" s="4" t="str">
        <f>IF(LEN(PhieuBauCu!$C$3) &gt;0,  IF(OR(LEN($B197)=0,LEN(Q$1)=0),"",IF(OR($B197=0,$AN197&gt;PhieuBauCu!$C$20),0,IF(SUBSTITUTE(LOWER($B197),Q$1,",")=LOWER($B197),1,0))),"")</f>
        <v/>
      </c>
      <c r="R197" s="4" t="str">
        <f>IF(LEN(PhieuBauCu!$C$3) &gt;0,  IF(OR(LEN($B197)=0,LEN(R$1)=0),"",IF(OR($B197=0,$AN197&gt;PhieuBauCu!$C$20),0,IF(SUBSTITUTE(LOWER($B197),R$1,",")=LOWER($B197),1,0))),"")</f>
        <v/>
      </c>
      <c r="S197" s="4" t="str">
        <f>IF(LEN(PhieuBauCu!$C$3) &gt;0,  IF(OR(LEN($B197)=0,LEN(S$1)=0),"",IF(OR($B197=0,$AN197&gt;PhieuBauCu!$C$20),0,IF(SUBSTITUTE(LOWER($B197),S$1,",")=LOWER($B197),1,0))),"")</f>
        <v/>
      </c>
      <c r="T197" s="4" t="str">
        <f>IF(LEN(PhieuBauCu!$C$3) &gt;0,  IF(OR(LEN($B197)=0,LEN(T$1)=0),"",IF(OR($B197=0,$AN197&gt;PhieuBauCu!$C$20),0,IF(SUBSTITUTE(LOWER($B197),T$1,",")=LOWER($B197),1,0))),"")</f>
        <v/>
      </c>
      <c r="U197" s="10">
        <f t="shared" si="47"/>
        <v>0</v>
      </c>
      <c r="V197" s="29">
        <f>IF(B197=0,0,IF(AND(LEN(B197&gt;0),U197&gt;=1, U197&lt;=PhieuBauCu!$C$20),1,0))</f>
        <v>0</v>
      </c>
      <c r="W197" s="29">
        <f t="shared" si="48"/>
        <v>1</v>
      </c>
      <c r="X197" s="29">
        <f t="shared" si="49"/>
        <v>1</v>
      </c>
      <c r="Y197" s="29">
        <f t="shared" si="50"/>
        <v>1</v>
      </c>
      <c r="Z197" s="29">
        <f t="shared" si="51"/>
        <v>1</v>
      </c>
      <c r="AA197" s="29">
        <f t="shared" si="52"/>
        <v>1</v>
      </c>
      <c r="AB197" s="29">
        <f t="shared" si="53"/>
        <v>1</v>
      </c>
      <c r="AC197" s="29">
        <f t="shared" si="54"/>
        <v>1</v>
      </c>
      <c r="AD197" s="29">
        <f t="shared" si="55"/>
        <v>1</v>
      </c>
      <c r="AE197" s="29">
        <f t="shared" si="56"/>
        <v>1</v>
      </c>
      <c r="AF197" s="29">
        <f t="shared" si="57"/>
        <v>1</v>
      </c>
      <c r="AG197" s="29">
        <f t="shared" si="58"/>
        <v>1</v>
      </c>
      <c r="AH197" s="29">
        <f t="shared" si="59"/>
        <v>0</v>
      </c>
      <c r="AI197" s="29">
        <f t="shared" si="60"/>
        <v>0</v>
      </c>
      <c r="AJ197" s="29">
        <f t="shared" si="61"/>
        <v>0</v>
      </c>
      <c r="AK197" s="29">
        <f t="shared" si="62"/>
        <v>0</v>
      </c>
      <c r="AL197" s="29">
        <f t="shared" si="63"/>
        <v>0</v>
      </c>
      <c r="AM197" s="29">
        <f t="shared" si="64"/>
        <v>0</v>
      </c>
      <c r="AN197" s="29">
        <f t="shared" si="65"/>
        <v>11</v>
      </c>
      <c r="AO197" s="29">
        <f t="shared" si="66"/>
        <v>0</v>
      </c>
    </row>
    <row r="198" spans="1:41" ht="28.5" customHeight="1" x14ac:dyDescent="0.25">
      <c r="A198" s="31">
        <v>194</v>
      </c>
      <c r="B198" s="36"/>
      <c r="C198" s="30" t="str">
        <f t="shared" ref="C198:C204" si="67">IF(LEN(B198)&gt;0,IF(V198=1,"Ok","Not Ok"),"")</f>
        <v/>
      </c>
      <c r="D198" s="4" t="str">
        <f>IF(LEN(PhieuBauCu!$C$3) &gt;0, IF(OR(LEN($B198)=0,LEN(D$1)=0),"",IF(OR($B198=0,$AN198&gt;PhieuBauCu!$C$20),0,IF(SUBSTITUTE(LOWER($B198),D$1,",")=LOWER($B198),1,0))),"")</f>
        <v/>
      </c>
      <c r="E198" s="4" t="str">
        <f>IF(LEN(PhieuBauCu!$C$3) &gt;0, IF(OR(LEN($B198)=0,LEN(E$1)=0),"",IF(OR($B198=0,$AN198&gt;PhieuBauCu!$C$20),0,IF(SUBSTITUTE(LOWER($B198),E$1,",")=LOWER($B198),1,0))),"")</f>
        <v/>
      </c>
      <c r="F198" s="4" t="str">
        <f>IF(LEN(PhieuBauCu!$C$3) &gt;0,  IF(OR(LEN($B198)=0,LEN(F$1)=0),"",IF(OR($B198=0,$AN198&gt;PhieuBauCu!$C$20),0,IF(SUBSTITUTE(LOWER($B198),F$1,",")=LOWER($B198),1,0))),"")</f>
        <v/>
      </c>
      <c r="G198" s="4" t="str">
        <f>IF(LEN(PhieuBauCu!$C$3) &gt;0,  IF(OR(LEN($B198)=0,LEN(G$1)=0),"",IF(OR($B198=0,$AN198&gt;PhieuBauCu!$C$20),0,IF(SUBSTITUTE(LOWER($B198),G$1,",")=LOWER($B198),1,0))),"")</f>
        <v/>
      </c>
      <c r="H198" s="4" t="str">
        <f>IF(LEN(PhieuBauCu!$C$3) &gt;0,  IF(OR(LEN($B198)=0,LEN(H$1)=0),"",IF(OR($B198=0,$AN198&gt;PhieuBauCu!$C$20),0,IF(SUBSTITUTE(LOWER($B198),H$1,",")=LOWER($B198),1,0))),"")</f>
        <v/>
      </c>
      <c r="I198" s="4" t="str">
        <f>IF(LEN(PhieuBauCu!$C$3) &gt;0,  IF(OR(LEN($B198)=0,LEN(I$1)=0),"",IF(OR($B198=0,$AN198&gt;PhieuBauCu!$C$20),0,IF(SUBSTITUTE(LOWER($B198),I$1,",")=LOWER($B198),1,0))),"")</f>
        <v/>
      </c>
      <c r="J198" s="4" t="str">
        <f>IF(LEN(PhieuBauCu!$C$3) &gt;0, IF(OR(LEN($B198)=0,LEN(J$1)=0),"",IF(OR($B198=0,$AN198&gt;PhieuBauCu!$C$20),0,IF(SUBSTITUTE(LOWER($B198),J$1,",")=LOWER($B198),1,0))),"")</f>
        <v/>
      </c>
      <c r="K198" s="4" t="str">
        <f>IF(LEN(PhieuBauCu!$C$3) &gt;0, IF(OR(LEN($B198)=0,LEN(K$1)=0),"",IF(OR($B198=0,$AN198&gt;PhieuBauCu!$C$20),0,IF(SUBSTITUTE(LOWER($B198),K$1,",")=LOWER($B198),1,0))),"")</f>
        <v/>
      </c>
      <c r="L198" s="4" t="str">
        <f>IF(LEN(PhieuBauCu!$C$3) &gt;0, IF(OR(LEN($B198)=0,LEN(L$1)=0),"",IF(OR($B198=0,$AN198&gt;PhieuBauCu!$C$20),0,IF(SUBSTITUTE(LOWER($B198),L$1,",")=LOWER($B198),1,0))),"")</f>
        <v/>
      </c>
      <c r="M198" s="4" t="str">
        <f>IF(LEN(PhieuBauCu!$C$3) &gt;0,  IF(OR(LEN($B198)=0,LEN(M$1)=0),"",IF(OR($B198=0,$AN198&gt;PhieuBauCu!$C$20),0,IF(SUBSTITUTE(LOWER($B198),M$1,",")=LOWER($B198),1,0))),"")</f>
        <v/>
      </c>
      <c r="N198" s="4" t="str">
        <f>IF(LEN(PhieuBauCu!$C$3) &gt;0,  IF(OR(LEN($B198)=0,LEN(N$1)=0),"",IF(OR($B198=0,$AN198&gt;PhieuBauCu!$C$20),0,IF(SUBSTITUTE(LOWER($B198),N$1,",")=LOWER($B198),1,0))),"")</f>
        <v/>
      </c>
      <c r="O198" s="4" t="str">
        <f>IF(LEN(PhieuBauCu!$C$3) &gt;0,  IF(OR(LEN($B198)=0,LEN(O$1)=0),"",IF(OR($B198=0,$AN198&gt;PhieuBauCu!$C$20),0,IF(SUBSTITUTE(LOWER($B198),O$1,",")=LOWER($B198),1,0))),"")</f>
        <v/>
      </c>
      <c r="P198" s="4" t="str">
        <f>IF(LEN(PhieuBauCu!$C$3) &gt;0,  IF(OR(LEN($B198)=0,LEN(P$1)=0),"",IF(OR($B198=0,$AN198&gt;PhieuBauCu!$C$20),0,IF(SUBSTITUTE(LOWER($B198),P$1,",")=LOWER($B198),1,0))),"")</f>
        <v/>
      </c>
      <c r="Q198" s="4" t="str">
        <f>IF(LEN(PhieuBauCu!$C$3) &gt;0,  IF(OR(LEN($B198)=0,LEN(Q$1)=0),"",IF(OR($B198=0,$AN198&gt;PhieuBauCu!$C$20),0,IF(SUBSTITUTE(LOWER($B198),Q$1,",")=LOWER($B198),1,0))),"")</f>
        <v/>
      </c>
      <c r="R198" s="4" t="str">
        <f>IF(LEN(PhieuBauCu!$C$3) &gt;0,  IF(OR(LEN($B198)=0,LEN(R$1)=0),"",IF(OR($B198=0,$AN198&gt;PhieuBauCu!$C$20),0,IF(SUBSTITUTE(LOWER($B198),R$1,",")=LOWER($B198),1,0))),"")</f>
        <v/>
      </c>
      <c r="S198" s="4" t="str">
        <f>IF(LEN(PhieuBauCu!$C$3) &gt;0,  IF(OR(LEN($B198)=0,LEN(S$1)=0),"",IF(OR($B198=0,$AN198&gt;PhieuBauCu!$C$20),0,IF(SUBSTITUTE(LOWER($B198),S$1,",")=LOWER($B198),1,0))),"")</f>
        <v/>
      </c>
      <c r="T198" s="4" t="str">
        <f>IF(LEN(PhieuBauCu!$C$3) &gt;0,  IF(OR(LEN($B198)=0,LEN(T$1)=0),"",IF(OR($B198=0,$AN198&gt;PhieuBauCu!$C$20),0,IF(SUBSTITUTE(LOWER($B198),T$1,",")=LOWER($B198),1,0))),"")</f>
        <v/>
      </c>
      <c r="U198" s="10">
        <f t="shared" ref="U198:U204" si="68">SUM(D198:T198)</f>
        <v>0</v>
      </c>
      <c r="V198" s="29">
        <f>IF(B198=0,0,IF(AND(LEN(B198&gt;0),U198&gt;=1, U198&lt;=PhieuBauCu!$C$20),1,0))</f>
        <v>0</v>
      </c>
      <c r="W198" s="29">
        <f t="shared" ref="W198:W204" si="69">IF(LEN(D$1)&gt;0,IF(SUBSTITUTE(LOWER($B198),D$1,",")=LOWER($B198),1,0),0)</f>
        <v>1</v>
      </c>
      <c r="X198" s="29">
        <f t="shared" ref="X198:X204" si="70">IF(LEN(E$1)&gt;0,IF(SUBSTITUTE(LOWER($B198),E$1,",")=LOWER($B198),1,0),0)</f>
        <v>1</v>
      </c>
      <c r="Y198" s="29">
        <f t="shared" ref="Y198:Y204" si="71">IF(LEN(F$1)&gt;0,IF(SUBSTITUTE(LOWER($B198),F$1,",")=LOWER($B198),1,0),0)</f>
        <v>1</v>
      </c>
      <c r="Z198" s="29">
        <f t="shared" ref="Z198:Z204" si="72">IF(LEN(G$1)&gt;0,IF(SUBSTITUTE(LOWER($B198),G$1,",")=LOWER($B198),1,0),0)</f>
        <v>1</v>
      </c>
      <c r="AA198" s="29">
        <f t="shared" ref="AA198:AA204" si="73">IF(LEN(H$1)&gt;0,IF(SUBSTITUTE(LOWER($B198),H$1,",")=LOWER($B198),1,0),0)</f>
        <v>1</v>
      </c>
      <c r="AB198" s="29">
        <f t="shared" ref="AB198:AB204" si="74">IF(LEN(I$1)&gt;0,IF(SUBSTITUTE(LOWER($B198),I$1,",")=LOWER($B198),1,0),0)</f>
        <v>1</v>
      </c>
      <c r="AC198" s="29">
        <f t="shared" ref="AC198:AC204" si="75">IF(LEN(J$1)&gt;0,IF(SUBSTITUTE(LOWER($B198),J$1,",")=LOWER($B198),1,0),0)</f>
        <v>1</v>
      </c>
      <c r="AD198" s="29">
        <f t="shared" ref="AD198:AD204" si="76">IF(LEN(K$1)&gt;0,IF(SUBSTITUTE(LOWER($B198),K$1,",")=LOWER($B198),1,0),0)</f>
        <v>1</v>
      </c>
      <c r="AE198" s="29">
        <f t="shared" ref="AE198:AE204" si="77">IF(LEN(L$1)&gt;0,IF(SUBSTITUTE(LOWER($B198),L$1,",")=LOWER($B198),1,0),0)</f>
        <v>1</v>
      </c>
      <c r="AF198" s="29">
        <f t="shared" ref="AF198:AF204" si="78">IF(LEN(M$1)&gt;0,IF(SUBSTITUTE(LOWER($B198),M$1,",")=LOWER($B198),1,0),0)</f>
        <v>1</v>
      </c>
      <c r="AG198" s="29">
        <f t="shared" ref="AG198:AG204" si="79">IF(LEN(N$1)&gt;0,IF(SUBSTITUTE(LOWER($B198),N$1,",")=LOWER($B198),1,0),0)</f>
        <v>1</v>
      </c>
      <c r="AH198" s="29">
        <f t="shared" ref="AH198:AH204" si="80">IF(LEN(O$1)&gt;0,IF(SUBSTITUTE(LOWER($B198),O$1,",")=LOWER($B198),1,0),0)</f>
        <v>0</v>
      </c>
      <c r="AI198" s="29">
        <f t="shared" ref="AI198:AI204" si="81">IF(LEN(P$1)&gt;0,IF(SUBSTITUTE(LOWER($B198),P$1,",")=LOWER($B198),1,0),0)</f>
        <v>0</v>
      </c>
      <c r="AJ198" s="29">
        <f t="shared" ref="AJ198:AJ204" si="82">IF(LEN(Q$1)&gt;0,IF(SUBSTITUTE(LOWER($B198),Q$1,",")=LOWER($B198),1,0),0)</f>
        <v>0</v>
      </c>
      <c r="AK198" s="29">
        <f t="shared" ref="AK198:AK204" si="83">IF(LEN(R$1)&gt;0,IF(SUBSTITUTE(LOWER($B198),R$1,",")=LOWER($B198),1,0),0)</f>
        <v>0</v>
      </c>
      <c r="AL198" s="29">
        <f t="shared" ref="AL198:AL204" si="84">IF(LEN(S$1)&gt;0,IF(SUBSTITUTE(LOWER($B198),S$1,",")=LOWER($B198),1,0),0)</f>
        <v>0</v>
      </c>
      <c r="AM198" s="29">
        <f t="shared" ref="AM198:AM204" si="85">IF(LEN(T$1)&gt;0,IF(SUBSTITUTE(LOWER($B198),T$1,",")=LOWER($B198),1,0),0)</f>
        <v>0</v>
      </c>
      <c r="AN198" s="29">
        <f t="shared" ref="AN198:AN204" si="86">SUM(W198:AM198)</f>
        <v>11</v>
      </c>
      <c r="AO198" s="29">
        <f t="shared" ref="AO198:AO204" si="87">IF(C198="Ok",1,0)</f>
        <v>0</v>
      </c>
    </row>
    <row r="199" spans="1:41" ht="28.5" customHeight="1" x14ac:dyDescent="0.25">
      <c r="A199" s="31">
        <v>195</v>
      </c>
      <c r="B199" s="36"/>
      <c r="C199" s="30" t="str">
        <f t="shared" si="67"/>
        <v/>
      </c>
      <c r="D199" s="4" t="str">
        <f>IF(LEN(PhieuBauCu!$C$3) &gt;0, IF(OR(LEN($B199)=0,LEN(D$1)=0),"",IF(OR($B199=0,$AN199&gt;PhieuBauCu!$C$20),0,IF(SUBSTITUTE(LOWER($B199),D$1,",")=LOWER($B199),1,0))),"")</f>
        <v/>
      </c>
      <c r="E199" s="4" t="str">
        <f>IF(LEN(PhieuBauCu!$C$3) &gt;0, IF(OR(LEN($B199)=0,LEN(E$1)=0),"",IF(OR($B199=0,$AN199&gt;PhieuBauCu!$C$20),0,IF(SUBSTITUTE(LOWER($B199),E$1,",")=LOWER($B199),1,0))),"")</f>
        <v/>
      </c>
      <c r="F199" s="4" t="str">
        <f>IF(LEN(PhieuBauCu!$C$3) &gt;0,  IF(OR(LEN($B199)=0,LEN(F$1)=0),"",IF(OR($B199=0,$AN199&gt;PhieuBauCu!$C$20),0,IF(SUBSTITUTE(LOWER($B199),F$1,",")=LOWER($B199),1,0))),"")</f>
        <v/>
      </c>
      <c r="G199" s="4" t="str">
        <f>IF(LEN(PhieuBauCu!$C$3) &gt;0,  IF(OR(LEN($B199)=0,LEN(G$1)=0),"",IF(OR($B199=0,$AN199&gt;PhieuBauCu!$C$20),0,IF(SUBSTITUTE(LOWER($B199),G$1,",")=LOWER($B199),1,0))),"")</f>
        <v/>
      </c>
      <c r="H199" s="4" t="str">
        <f>IF(LEN(PhieuBauCu!$C$3) &gt;0,  IF(OR(LEN($B199)=0,LEN(H$1)=0),"",IF(OR($B199=0,$AN199&gt;PhieuBauCu!$C$20),0,IF(SUBSTITUTE(LOWER($B199),H$1,",")=LOWER($B199),1,0))),"")</f>
        <v/>
      </c>
      <c r="I199" s="4" t="str">
        <f>IF(LEN(PhieuBauCu!$C$3) &gt;0,  IF(OR(LEN($B199)=0,LEN(I$1)=0),"",IF(OR($B199=0,$AN199&gt;PhieuBauCu!$C$20),0,IF(SUBSTITUTE(LOWER($B199),I$1,",")=LOWER($B199),1,0))),"")</f>
        <v/>
      </c>
      <c r="J199" s="4" t="str">
        <f>IF(LEN(PhieuBauCu!$C$3) &gt;0, IF(OR(LEN($B199)=0,LEN(J$1)=0),"",IF(OR($B199=0,$AN199&gt;PhieuBauCu!$C$20),0,IF(SUBSTITUTE(LOWER($B199),J$1,",")=LOWER($B199),1,0))),"")</f>
        <v/>
      </c>
      <c r="K199" s="4" t="str">
        <f>IF(LEN(PhieuBauCu!$C$3) &gt;0, IF(OR(LEN($B199)=0,LEN(K$1)=0),"",IF(OR($B199=0,$AN199&gt;PhieuBauCu!$C$20),0,IF(SUBSTITUTE(LOWER($B199),K$1,",")=LOWER($B199),1,0))),"")</f>
        <v/>
      </c>
      <c r="L199" s="4" t="str">
        <f>IF(LEN(PhieuBauCu!$C$3) &gt;0, IF(OR(LEN($B199)=0,LEN(L$1)=0),"",IF(OR($B199=0,$AN199&gt;PhieuBauCu!$C$20),0,IF(SUBSTITUTE(LOWER($B199),L$1,",")=LOWER($B199),1,0))),"")</f>
        <v/>
      </c>
      <c r="M199" s="4" t="str">
        <f>IF(LEN(PhieuBauCu!$C$3) &gt;0,  IF(OR(LEN($B199)=0,LEN(M$1)=0),"",IF(OR($B199=0,$AN199&gt;PhieuBauCu!$C$20),0,IF(SUBSTITUTE(LOWER($B199),M$1,",")=LOWER($B199),1,0))),"")</f>
        <v/>
      </c>
      <c r="N199" s="4" t="str">
        <f>IF(LEN(PhieuBauCu!$C$3) &gt;0,  IF(OR(LEN($B199)=0,LEN(N$1)=0),"",IF(OR($B199=0,$AN199&gt;PhieuBauCu!$C$20),0,IF(SUBSTITUTE(LOWER($B199),N$1,",")=LOWER($B199),1,0))),"")</f>
        <v/>
      </c>
      <c r="O199" s="4" t="str">
        <f>IF(LEN(PhieuBauCu!$C$3) &gt;0,  IF(OR(LEN($B199)=0,LEN(O$1)=0),"",IF(OR($B199=0,$AN199&gt;PhieuBauCu!$C$20),0,IF(SUBSTITUTE(LOWER($B199),O$1,",")=LOWER($B199),1,0))),"")</f>
        <v/>
      </c>
      <c r="P199" s="4" t="str">
        <f>IF(LEN(PhieuBauCu!$C$3) &gt;0,  IF(OR(LEN($B199)=0,LEN(P$1)=0),"",IF(OR($B199=0,$AN199&gt;PhieuBauCu!$C$20),0,IF(SUBSTITUTE(LOWER($B199),P$1,",")=LOWER($B199),1,0))),"")</f>
        <v/>
      </c>
      <c r="Q199" s="4" t="str">
        <f>IF(LEN(PhieuBauCu!$C$3) &gt;0,  IF(OR(LEN($B199)=0,LEN(Q$1)=0),"",IF(OR($B199=0,$AN199&gt;PhieuBauCu!$C$20),0,IF(SUBSTITUTE(LOWER($B199),Q$1,",")=LOWER($B199),1,0))),"")</f>
        <v/>
      </c>
      <c r="R199" s="4" t="str">
        <f>IF(LEN(PhieuBauCu!$C$3) &gt;0,  IF(OR(LEN($B199)=0,LEN(R$1)=0),"",IF(OR($B199=0,$AN199&gt;PhieuBauCu!$C$20),0,IF(SUBSTITUTE(LOWER($B199),R$1,",")=LOWER($B199),1,0))),"")</f>
        <v/>
      </c>
      <c r="S199" s="4" t="str">
        <f>IF(LEN(PhieuBauCu!$C$3) &gt;0,  IF(OR(LEN($B199)=0,LEN(S$1)=0),"",IF(OR($B199=0,$AN199&gt;PhieuBauCu!$C$20),0,IF(SUBSTITUTE(LOWER($B199),S$1,",")=LOWER($B199),1,0))),"")</f>
        <v/>
      </c>
      <c r="T199" s="4" t="str">
        <f>IF(LEN(PhieuBauCu!$C$3) &gt;0,  IF(OR(LEN($B199)=0,LEN(T$1)=0),"",IF(OR($B199=0,$AN199&gt;PhieuBauCu!$C$20),0,IF(SUBSTITUTE(LOWER($B199),T$1,",")=LOWER($B199),1,0))),"")</f>
        <v/>
      </c>
      <c r="U199" s="10">
        <f t="shared" si="68"/>
        <v>0</v>
      </c>
      <c r="V199" s="29">
        <f>IF(B199=0,0,IF(AND(LEN(B199&gt;0),U199&gt;=1, U199&lt;=PhieuBauCu!$C$20),1,0))</f>
        <v>0</v>
      </c>
      <c r="W199" s="29">
        <f t="shared" si="69"/>
        <v>1</v>
      </c>
      <c r="X199" s="29">
        <f t="shared" si="70"/>
        <v>1</v>
      </c>
      <c r="Y199" s="29">
        <f t="shared" si="71"/>
        <v>1</v>
      </c>
      <c r="Z199" s="29">
        <f t="shared" si="72"/>
        <v>1</v>
      </c>
      <c r="AA199" s="29">
        <f t="shared" si="73"/>
        <v>1</v>
      </c>
      <c r="AB199" s="29">
        <f t="shared" si="74"/>
        <v>1</v>
      </c>
      <c r="AC199" s="29">
        <f t="shared" si="75"/>
        <v>1</v>
      </c>
      <c r="AD199" s="29">
        <f t="shared" si="76"/>
        <v>1</v>
      </c>
      <c r="AE199" s="29">
        <f t="shared" si="77"/>
        <v>1</v>
      </c>
      <c r="AF199" s="29">
        <f t="shared" si="78"/>
        <v>1</v>
      </c>
      <c r="AG199" s="29">
        <f t="shared" si="79"/>
        <v>1</v>
      </c>
      <c r="AH199" s="29">
        <f t="shared" si="80"/>
        <v>0</v>
      </c>
      <c r="AI199" s="29">
        <f t="shared" si="81"/>
        <v>0</v>
      </c>
      <c r="AJ199" s="29">
        <f t="shared" si="82"/>
        <v>0</v>
      </c>
      <c r="AK199" s="29">
        <f t="shared" si="83"/>
        <v>0</v>
      </c>
      <c r="AL199" s="29">
        <f t="shared" si="84"/>
        <v>0</v>
      </c>
      <c r="AM199" s="29">
        <f t="shared" si="85"/>
        <v>0</v>
      </c>
      <c r="AN199" s="29">
        <f t="shared" si="86"/>
        <v>11</v>
      </c>
      <c r="AO199" s="29">
        <f t="shared" si="87"/>
        <v>0</v>
      </c>
    </row>
    <row r="200" spans="1:41" ht="28.5" customHeight="1" x14ac:dyDescent="0.25">
      <c r="A200" s="31">
        <v>196</v>
      </c>
      <c r="B200" s="36"/>
      <c r="C200" s="30" t="str">
        <f t="shared" si="67"/>
        <v/>
      </c>
      <c r="D200" s="4" t="str">
        <f>IF(LEN(PhieuBauCu!$C$3) &gt;0, IF(OR(LEN($B200)=0,LEN(D$1)=0),"",IF(OR($B200=0,$AN200&gt;PhieuBauCu!$C$20),0,IF(SUBSTITUTE(LOWER($B200),D$1,",")=LOWER($B200),1,0))),"")</f>
        <v/>
      </c>
      <c r="E200" s="4" t="str">
        <f>IF(LEN(PhieuBauCu!$C$3) &gt;0, IF(OR(LEN($B200)=0,LEN(E$1)=0),"",IF(OR($B200=0,$AN200&gt;PhieuBauCu!$C$20),0,IF(SUBSTITUTE(LOWER($B200),E$1,",")=LOWER($B200),1,0))),"")</f>
        <v/>
      </c>
      <c r="F200" s="4" t="str">
        <f>IF(LEN(PhieuBauCu!$C$3) &gt;0,  IF(OR(LEN($B200)=0,LEN(F$1)=0),"",IF(OR($B200=0,$AN200&gt;PhieuBauCu!$C$20),0,IF(SUBSTITUTE(LOWER($B200),F$1,",")=LOWER($B200),1,0))),"")</f>
        <v/>
      </c>
      <c r="G200" s="4" t="str">
        <f>IF(LEN(PhieuBauCu!$C$3) &gt;0,  IF(OR(LEN($B200)=0,LEN(G$1)=0),"",IF(OR($B200=0,$AN200&gt;PhieuBauCu!$C$20),0,IF(SUBSTITUTE(LOWER($B200),G$1,",")=LOWER($B200),1,0))),"")</f>
        <v/>
      </c>
      <c r="H200" s="4" t="str">
        <f>IF(LEN(PhieuBauCu!$C$3) &gt;0,  IF(OR(LEN($B200)=0,LEN(H$1)=0),"",IF(OR($B200=0,$AN200&gt;PhieuBauCu!$C$20),0,IF(SUBSTITUTE(LOWER($B200),H$1,",")=LOWER($B200),1,0))),"")</f>
        <v/>
      </c>
      <c r="I200" s="4" t="str">
        <f>IF(LEN(PhieuBauCu!$C$3) &gt;0,  IF(OR(LEN($B200)=0,LEN(I$1)=0),"",IF(OR($B200=0,$AN200&gt;PhieuBauCu!$C$20),0,IF(SUBSTITUTE(LOWER($B200),I$1,",")=LOWER($B200),1,0))),"")</f>
        <v/>
      </c>
      <c r="J200" s="4" t="str">
        <f>IF(LEN(PhieuBauCu!$C$3) &gt;0, IF(OR(LEN($B200)=0,LEN(J$1)=0),"",IF(OR($B200=0,$AN200&gt;PhieuBauCu!$C$20),0,IF(SUBSTITUTE(LOWER($B200),J$1,",")=LOWER($B200),1,0))),"")</f>
        <v/>
      </c>
      <c r="K200" s="4" t="str">
        <f>IF(LEN(PhieuBauCu!$C$3) &gt;0, IF(OR(LEN($B200)=0,LEN(K$1)=0),"",IF(OR($B200=0,$AN200&gt;PhieuBauCu!$C$20),0,IF(SUBSTITUTE(LOWER($B200),K$1,",")=LOWER($B200),1,0))),"")</f>
        <v/>
      </c>
      <c r="L200" s="4" t="str">
        <f>IF(LEN(PhieuBauCu!$C$3) &gt;0, IF(OR(LEN($B200)=0,LEN(L$1)=0),"",IF(OR($B200=0,$AN200&gt;PhieuBauCu!$C$20),0,IF(SUBSTITUTE(LOWER($B200),L$1,",")=LOWER($B200),1,0))),"")</f>
        <v/>
      </c>
      <c r="M200" s="4" t="str">
        <f>IF(LEN(PhieuBauCu!$C$3) &gt;0,  IF(OR(LEN($B200)=0,LEN(M$1)=0),"",IF(OR($B200=0,$AN200&gt;PhieuBauCu!$C$20),0,IF(SUBSTITUTE(LOWER($B200),M$1,",")=LOWER($B200),1,0))),"")</f>
        <v/>
      </c>
      <c r="N200" s="4" t="str">
        <f>IF(LEN(PhieuBauCu!$C$3) &gt;0,  IF(OR(LEN($B200)=0,LEN(N$1)=0),"",IF(OR($B200=0,$AN200&gt;PhieuBauCu!$C$20),0,IF(SUBSTITUTE(LOWER($B200),N$1,",")=LOWER($B200),1,0))),"")</f>
        <v/>
      </c>
      <c r="O200" s="4" t="str">
        <f>IF(LEN(PhieuBauCu!$C$3) &gt;0,  IF(OR(LEN($B200)=0,LEN(O$1)=0),"",IF(OR($B200=0,$AN200&gt;PhieuBauCu!$C$20),0,IF(SUBSTITUTE(LOWER($B200),O$1,",")=LOWER($B200),1,0))),"")</f>
        <v/>
      </c>
      <c r="P200" s="4" t="str">
        <f>IF(LEN(PhieuBauCu!$C$3) &gt;0,  IF(OR(LEN($B200)=0,LEN(P$1)=0),"",IF(OR($B200=0,$AN200&gt;PhieuBauCu!$C$20),0,IF(SUBSTITUTE(LOWER($B200),P$1,",")=LOWER($B200),1,0))),"")</f>
        <v/>
      </c>
      <c r="Q200" s="4" t="str">
        <f>IF(LEN(PhieuBauCu!$C$3) &gt;0,  IF(OR(LEN($B200)=0,LEN(Q$1)=0),"",IF(OR($B200=0,$AN200&gt;PhieuBauCu!$C$20),0,IF(SUBSTITUTE(LOWER($B200),Q$1,",")=LOWER($B200),1,0))),"")</f>
        <v/>
      </c>
      <c r="R200" s="4" t="str">
        <f>IF(LEN(PhieuBauCu!$C$3) &gt;0,  IF(OR(LEN($B200)=0,LEN(R$1)=0),"",IF(OR($B200=0,$AN200&gt;PhieuBauCu!$C$20),0,IF(SUBSTITUTE(LOWER($B200),R$1,",")=LOWER($B200),1,0))),"")</f>
        <v/>
      </c>
      <c r="S200" s="4" t="str">
        <f>IF(LEN(PhieuBauCu!$C$3) &gt;0,  IF(OR(LEN($B200)=0,LEN(S$1)=0),"",IF(OR($B200=0,$AN200&gt;PhieuBauCu!$C$20),0,IF(SUBSTITUTE(LOWER($B200),S$1,",")=LOWER($B200),1,0))),"")</f>
        <v/>
      </c>
      <c r="T200" s="4" t="str">
        <f>IF(LEN(PhieuBauCu!$C$3) &gt;0,  IF(OR(LEN($B200)=0,LEN(T$1)=0),"",IF(OR($B200=0,$AN200&gt;PhieuBauCu!$C$20),0,IF(SUBSTITUTE(LOWER($B200),T$1,",")=LOWER($B200),1,0))),"")</f>
        <v/>
      </c>
      <c r="U200" s="10">
        <f t="shared" si="68"/>
        <v>0</v>
      </c>
      <c r="V200" s="29">
        <f>IF(B200=0,0,IF(AND(LEN(B200&gt;0),U200&gt;=1, U200&lt;=PhieuBauCu!$C$20),1,0))</f>
        <v>0</v>
      </c>
      <c r="W200" s="29">
        <f t="shared" si="69"/>
        <v>1</v>
      </c>
      <c r="X200" s="29">
        <f t="shared" si="70"/>
        <v>1</v>
      </c>
      <c r="Y200" s="29">
        <f t="shared" si="71"/>
        <v>1</v>
      </c>
      <c r="Z200" s="29">
        <f t="shared" si="72"/>
        <v>1</v>
      </c>
      <c r="AA200" s="29">
        <f t="shared" si="73"/>
        <v>1</v>
      </c>
      <c r="AB200" s="29">
        <f t="shared" si="74"/>
        <v>1</v>
      </c>
      <c r="AC200" s="29">
        <f t="shared" si="75"/>
        <v>1</v>
      </c>
      <c r="AD200" s="29">
        <f t="shared" si="76"/>
        <v>1</v>
      </c>
      <c r="AE200" s="29">
        <f t="shared" si="77"/>
        <v>1</v>
      </c>
      <c r="AF200" s="29">
        <f t="shared" si="78"/>
        <v>1</v>
      </c>
      <c r="AG200" s="29">
        <f t="shared" si="79"/>
        <v>1</v>
      </c>
      <c r="AH200" s="29">
        <f t="shared" si="80"/>
        <v>0</v>
      </c>
      <c r="AI200" s="29">
        <f t="shared" si="81"/>
        <v>0</v>
      </c>
      <c r="AJ200" s="29">
        <f t="shared" si="82"/>
        <v>0</v>
      </c>
      <c r="AK200" s="29">
        <f t="shared" si="83"/>
        <v>0</v>
      </c>
      <c r="AL200" s="29">
        <f t="shared" si="84"/>
        <v>0</v>
      </c>
      <c r="AM200" s="29">
        <f t="shared" si="85"/>
        <v>0</v>
      </c>
      <c r="AN200" s="29">
        <f t="shared" si="86"/>
        <v>11</v>
      </c>
      <c r="AO200" s="29">
        <f t="shared" si="87"/>
        <v>0</v>
      </c>
    </row>
    <row r="201" spans="1:41" ht="28.5" customHeight="1" x14ac:dyDescent="0.25">
      <c r="A201" s="31">
        <v>197</v>
      </c>
      <c r="B201" s="36"/>
      <c r="C201" s="30" t="str">
        <f t="shared" si="67"/>
        <v/>
      </c>
      <c r="D201" s="4" t="str">
        <f>IF(LEN(PhieuBauCu!$C$3) &gt;0, IF(OR(LEN($B201)=0,LEN(D$1)=0),"",IF(OR($B201=0,$AN201&gt;PhieuBauCu!$C$20),0,IF(SUBSTITUTE(LOWER($B201),D$1,",")=LOWER($B201),1,0))),"")</f>
        <v/>
      </c>
      <c r="E201" s="4" t="str">
        <f>IF(LEN(PhieuBauCu!$C$3) &gt;0, IF(OR(LEN($B201)=0,LEN(E$1)=0),"",IF(OR($B201=0,$AN201&gt;PhieuBauCu!$C$20),0,IF(SUBSTITUTE(LOWER($B201),E$1,",")=LOWER($B201),1,0))),"")</f>
        <v/>
      </c>
      <c r="F201" s="4" t="str">
        <f>IF(LEN(PhieuBauCu!$C$3) &gt;0,  IF(OR(LEN($B201)=0,LEN(F$1)=0),"",IF(OR($B201=0,$AN201&gt;PhieuBauCu!$C$20),0,IF(SUBSTITUTE(LOWER($B201),F$1,",")=LOWER($B201),1,0))),"")</f>
        <v/>
      </c>
      <c r="G201" s="4" t="str">
        <f>IF(LEN(PhieuBauCu!$C$3) &gt;0,  IF(OR(LEN($B201)=0,LEN(G$1)=0),"",IF(OR($B201=0,$AN201&gt;PhieuBauCu!$C$20),0,IF(SUBSTITUTE(LOWER($B201),G$1,",")=LOWER($B201),1,0))),"")</f>
        <v/>
      </c>
      <c r="H201" s="4" t="str">
        <f>IF(LEN(PhieuBauCu!$C$3) &gt;0,  IF(OR(LEN($B201)=0,LEN(H$1)=0),"",IF(OR($B201=0,$AN201&gt;PhieuBauCu!$C$20),0,IF(SUBSTITUTE(LOWER($B201),H$1,",")=LOWER($B201),1,0))),"")</f>
        <v/>
      </c>
      <c r="I201" s="4" t="str">
        <f>IF(LEN(PhieuBauCu!$C$3) &gt;0,  IF(OR(LEN($B201)=0,LEN(I$1)=0),"",IF(OR($B201=0,$AN201&gt;PhieuBauCu!$C$20),0,IF(SUBSTITUTE(LOWER($B201),I$1,",")=LOWER($B201),1,0))),"")</f>
        <v/>
      </c>
      <c r="J201" s="4" t="str">
        <f>IF(LEN(PhieuBauCu!$C$3) &gt;0, IF(OR(LEN($B201)=0,LEN(J$1)=0),"",IF(OR($B201=0,$AN201&gt;PhieuBauCu!$C$20),0,IF(SUBSTITUTE(LOWER($B201),J$1,",")=LOWER($B201),1,0))),"")</f>
        <v/>
      </c>
      <c r="K201" s="4" t="str">
        <f>IF(LEN(PhieuBauCu!$C$3) &gt;0, IF(OR(LEN($B201)=0,LEN(K$1)=0),"",IF(OR($B201=0,$AN201&gt;PhieuBauCu!$C$20),0,IF(SUBSTITUTE(LOWER($B201),K$1,",")=LOWER($B201),1,0))),"")</f>
        <v/>
      </c>
      <c r="L201" s="4" t="str">
        <f>IF(LEN(PhieuBauCu!$C$3) &gt;0, IF(OR(LEN($B201)=0,LEN(L$1)=0),"",IF(OR($B201=0,$AN201&gt;PhieuBauCu!$C$20),0,IF(SUBSTITUTE(LOWER($B201),L$1,",")=LOWER($B201),1,0))),"")</f>
        <v/>
      </c>
      <c r="M201" s="4" t="str">
        <f>IF(LEN(PhieuBauCu!$C$3) &gt;0,  IF(OR(LEN($B201)=0,LEN(M$1)=0),"",IF(OR($B201=0,$AN201&gt;PhieuBauCu!$C$20),0,IF(SUBSTITUTE(LOWER($B201),M$1,",")=LOWER($B201),1,0))),"")</f>
        <v/>
      </c>
      <c r="N201" s="4" t="str">
        <f>IF(LEN(PhieuBauCu!$C$3) &gt;0,  IF(OR(LEN($B201)=0,LEN(N$1)=0),"",IF(OR($B201=0,$AN201&gt;PhieuBauCu!$C$20),0,IF(SUBSTITUTE(LOWER($B201),N$1,",")=LOWER($B201),1,0))),"")</f>
        <v/>
      </c>
      <c r="O201" s="4" t="str">
        <f>IF(LEN(PhieuBauCu!$C$3) &gt;0,  IF(OR(LEN($B201)=0,LEN(O$1)=0),"",IF(OR($B201=0,$AN201&gt;PhieuBauCu!$C$20),0,IF(SUBSTITUTE(LOWER($B201),O$1,",")=LOWER($B201),1,0))),"")</f>
        <v/>
      </c>
      <c r="P201" s="4" t="str">
        <f>IF(LEN(PhieuBauCu!$C$3) &gt;0,  IF(OR(LEN($B201)=0,LEN(P$1)=0),"",IF(OR($B201=0,$AN201&gt;PhieuBauCu!$C$20),0,IF(SUBSTITUTE(LOWER($B201),P$1,",")=LOWER($B201),1,0))),"")</f>
        <v/>
      </c>
      <c r="Q201" s="4" t="str">
        <f>IF(LEN(PhieuBauCu!$C$3) &gt;0,  IF(OR(LEN($B201)=0,LEN(Q$1)=0),"",IF(OR($B201=0,$AN201&gt;PhieuBauCu!$C$20),0,IF(SUBSTITUTE(LOWER($B201),Q$1,",")=LOWER($B201),1,0))),"")</f>
        <v/>
      </c>
      <c r="R201" s="4" t="str">
        <f>IF(LEN(PhieuBauCu!$C$3) &gt;0,  IF(OR(LEN($B201)=0,LEN(R$1)=0),"",IF(OR($B201=0,$AN201&gt;PhieuBauCu!$C$20),0,IF(SUBSTITUTE(LOWER($B201),R$1,",")=LOWER($B201),1,0))),"")</f>
        <v/>
      </c>
      <c r="S201" s="4" t="str">
        <f>IF(LEN(PhieuBauCu!$C$3) &gt;0,  IF(OR(LEN($B201)=0,LEN(S$1)=0),"",IF(OR($B201=0,$AN201&gt;PhieuBauCu!$C$20),0,IF(SUBSTITUTE(LOWER($B201),S$1,",")=LOWER($B201),1,0))),"")</f>
        <v/>
      </c>
      <c r="T201" s="4" t="str">
        <f>IF(LEN(PhieuBauCu!$C$3) &gt;0,  IF(OR(LEN($B201)=0,LEN(T$1)=0),"",IF(OR($B201=0,$AN201&gt;PhieuBauCu!$C$20),0,IF(SUBSTITUTE(LOWER($B201),T$1,",")=LOWER($B201),1,0))),"")</f>
        <v/>
      </c>
      <c r="U201" s="10">
        <f t="shared" si="68"/>
        <v>0</v>
      </c>
      <c r="V201" s="29">
        <f>IF(B201=0,0,IF(AND(LEN(B201&gt;0),U201&gt;=1, U201&lt;=PhieuBauCu!$C$20),1,0))</f>
        <v>0</v>
      </c>
      <c r="W201" s="29">
        <f t="shared" si="69"/>
        <v>1</v>
      </c>
      <c r="X201" s="29">
        <f t="shared" si="70"/>
        <v>1</v>
      </c>
      <c r="Y201" s="29">
        <f t="shared" si="71"/>
        <v>1</v>
      </c>
      <c r="Z201" s="29">
        <f t="shared" si="72"/>
        <v>1</v>
      </c>
      <c r="AA201" s="29">
        <f t="shared" si="73"/>
        <v>1</v>
      </c>
      <c r="AB201" s="29">
        <f t="shared" si="74"/>
        <v>1</v>
      </c>
      <c r="AC201" s="29">
        <f t="shared" si="75"/>
        <v>1</v>
      </c>
      <c r="AD201" s="29">
        <f t="shared" si="76"/>
        <v>1</v>
      </c>
      <c r="AE201" s="29">
        <f t="shared" si="77"/>
        <v>1</v>
      </c>
      <c r="AF201" s="29">
        <f t="shared" si="78"/>
        <v>1</v>
      </c>
      <c r="AG201" s="29">
        <f t="shared" si="79"/>
        <v>1</v>
      </c>
      <c r="AH201" s="29">
        <f t="shared" si="80"/>
        <v>0</v>
      </c>
      <c r="AI201" s="29">
        <f t="shared" si="81"/>
        <v>0</v>
      </c>
      <c r="AJ201" s="29">
        <f t="shared" si="82"/>
        <v>0</v>
      </c>
      <c r="AK201" s="29">
        <f t="shared" si="83"/>
        <v>0</v>
      </c>
      <c r="AL201" s="29">
        <f t="shared" si="84"/>
        <v>0</v>
      </c>
      <c r="AM201" s="29">
        <f t="shared" si="85"/>
        <v>0</v>
      </c>
      <c r="AN201" s="29">
        <f t="shared" si="86"/>
        <v>11</v>
      </c>
      <c r="AO201" s="29">
        <f t="shared" si="87"/>
        <v>0</v>
      </c>
    </row>
    <row r="202" spans="1:41" ht="28.5" customHeight="1" x14ac:dyDescent="0.25">
      <c r="A202" s="31">
        <v>198</v>
      </c>
      <c r="B202" s="36"/>
      <c r="C202" s="30" t="str">
        <f t="shared" si="67"/>
        <v/>
      </c>
      <c r="D202" s="4" t="str">
        <f>IF(LEN(PhieuBauCu!$C$3) &gt;0, IF(OR(LEN($B202)=0,LEN(D$1)=0),"",IF(OR($B202=0,$AN202&gt;PhieuBauCu!$C$20),0,IF(SUBSTITUTE(LOWER($B202),D$1,",")=LOWER($B202),1,0))),"")</f>
        <v/>
      </c>
      <c r="E202" s="4" t="str">
        <f>IF(LEN(PhieuBauCu!$C$3) &gt;0, IF(OR(LEN($B202)=0,LEN(E$1)=0),"",IF(OR($B202=0,$AN202&gt;PhieuBauCu!$C$20),0,IF(SUBSTITUTE(LOWER($B202),E$1,",")=LOWER($B202),1,0))),"")</f>
        <v/>
      </c>
      <c r="F202" s="4" t="str">
        <f>IF(LEN(PhieuBauCu!$C$3) &gt;0,  IF(OR(LEN($B202)=0,LEN(F$1)=0),"",IF(OR($B202=0,$AN202&gt;PhieuBauCu!$C$20),0,IF(SUBSTITUTE(LOWER($B202),F$1,",")=LOWER($B202),1,0))),"")</f>
        <v/>
      </c>
      <c r="G202" s="4" t="str">
        <f>IF(LEN(PhieuBauCu!$C$3) &gt;0,  IF(OR(LEN($B202)=0,LEN(G$1)=0),"",IF(OR($B202=0,$AN202&gt;PhieuBauCu!$C$20),0,IF(SUBSTITUTE(LOWER($B202),G$1,",")=LOWER($B202),1,0))),"")</f>
        <v/>
      </c>
      <c r="H202" s="4" t="str">
        <f>IF(LEN(PhieuBauCu!$C$3) &gt;0,  IF(OR(LEN($B202)=0,LEN(H$1)=0),"",IF(OR($B202=0,$AN202&gt;PhieuBauCu!$C$20),0,IF(SUBSTITUTE(LOWER($B202),H$1,",")=LOWER($B202),1,0))),"")</f>
        <v/>
      </c>
      <c r="I202" s="4" t="str">
        <f>IF(LEN(PhieuBauCu!$C$3) &gt;0,  IF(OR(LEN($B202)=0,LEN(I$1)=0),"",IF(OR($B202=0,$AN202&gt;PhieuBauCu!$C$20),0,IF(SUBSTITUTE(LOWER($B202),I$1,",")=LOWER($B202),1,0))),"")</f>
        <v/>
      </c>
      <c r="J202" s="4" t="str">
        <f>IF(LEN(PhieuBauCu!$C$3) &gt;0, IF(OR(LEN($B202)=0,LEN(J$1)=0),"",IF(OR($B202=0,$AN202&gt;PhieuBauCu!$C$20),0,IF(SUBSTITUTE(LOWER($B202),J$1,",")=LOWER($B202),1,0))),"")</f>
        <v/>
      </c>
      <c r="K202" s="4" t="str">
        <f>IF(LEN(PhieuBauCu!$C$3) &gt;0, IF(OR(LEN($B202)=0,LEN(K$1)=0),"",IF(OR($B202=0,$AN202&gt;PhieuBauCu!$C$20),0,IF(SUBSTITUTE(LOWER($B202),K$1,",")=LOWER($B202),1,0))),"")</f>
        <v/>
      </c>
      <c r="L202" s="4" t="str">
        <f>IF(LEN(PhieuBauCu!$C$3) &gt;0, IF(OR(LEN($B202)=0,LEN(L$1)=0),"",IF(OR($B202=0,$AN202&gt;PhieuBauCu!$C$20),0,IF(SUBSTITUTE(LOWER($B202),L$1,",")=LOWER($B202),1,0))),"")</f>
        <v/>
      </c>
      <c r="M202" s="4" t="str">
        <f>IF(LEN(PhieuBauCu!$C$3) &gt;0,  IF(OR(LEN($B202)=0,LEN(M$1)=0),"",IF(OR($B202=0,$AN202&gt;PhieuBauCu!$C$20),0,IF(SUBSTITUTE(LOWER($B202),M$1,",")=LOWER($B202),1,0))),"")</f>
        <v/>
      </c>
      <c r="N202" s="4" t="str">
        <f>IF(LEN(PhieuBauCu!$C$3) &gt;0,  IF(OR(LEN($B202)=0,LEN(N$1)=0),"",IF(OR($B202=0,$AN202&gt;PhieuBauCu!$C$20),0,IF(SUBSTITUTE(LOWER($B202),N$1,",")=LOWER($B202),1,0))),"")</f>
        <v/>
      </c>
      <c r="O202" s="4" t="str">
        <f>IF(LEN(PhieuBauCu!$C$3) &gt;0,  IF(OR(LEN($B202)=0,LEN(O$1)=0),"",IF(OR($B202=0,$AN202&gt;PhieuBauCu!$C$20),0,IF(SUBSTITUTE(LOWER($B202),O$1,",")=LOWER($B202),1,0))),"")</f>
        <v/>
      </c>
      <c r="P202" s="4" t="str">
        <f>IF(LEN(PhieuBauCu!$C$3) &gt;0,  IF(OR(LEN($B202)=0,LEN(P$1)=0),"",IF(OR($B202=0,$AN202&gt;PhieuBauCu!$C$20),0,IF(SUBSTITUTE(LOWER($B202),P$1,",")=LOWER($B202),1,0))),"")</f>
        <v/>
      </c>
      <c r="Q202" s="4" t="str">
        <f>IF(LEN(PhieuBauCu!$C$3) &gt;0,  IF(OR(LEN($B202)=0,LEN(Q$1)=0),"",IF(OR($B202=0,$AN202&gt;PhieuBauCu!$C$20),0,IF(SUBSTITUTE(LOWER($B202),Q$1,",")=LOWER($B202),1,0))),"")</f>
        <v/>
      </c>
      <c r="R202" s="4" t="str">
        <f>IF(LEN(PhieuBauCu!$C$3) &gt;0,  IF(OR(LEN($B202)=0,LEN(R$1)=0),"",IF(OR($B202=0,$AN202&gt;PhieuBauCu!$C$20),0,IF(SUBSTITUTE(LOWER($B202),R$1,",")=LOWER($B202),1,0))),"")</f>
        <v/>
      </c>
      <c r="S202" s="4" t="str">
        <f>IF(LEN(PhieuBauCu!$C$3) &gt;0,  IF(OR(LEN($B202)=0,LEN(S$1)=0),"",IF(OR($B202=0,$AN202&gt;PhieuBauCu!$C$20),0,IF(SUBSTITUTE(LOWER($B202),S$1,",")=LOWER($B202),1,0))),"")</f>
        <v/>
      </c>
      <c r="T202" s="4" t="str">
        <f>IF(LEN(PhieuBauCu!$C$3) &gt;0,  IF(OR(LEN($B202)=0,LEN(T$1)=0),"",IF(OR($B202=0,$AN202&gt;PhieuBauCu!$C$20),0,IF(SUBSTITUTE(LOWER($B202),T$1,",")=LOWER($B202),1,0))),"")</f>
        <v/>
      </c>
      <c r="U202" s="10">
        <f t="shared" si="68"/>
        <v>0</v>
      </c>
      <c r="V202" s="29">
        <f>IF(B202=0,0,IF(AND(LEN(B202&gt;0),U202&gt;=1, U202&lt;=PhieuBauCu!$C$20),1,0))</f>
        <v>0</v>
      </c>
      <c r="W202" s="29">
        <f t="shared" si="69"/>
        <v>1</v>
      </c>
      <c r="X202" s="29">
        <f t="shared" si="70"/>
        <v>1</v>
      </c>
      <c r="Y202" s="29">
        <f t="shared" si="71"/>
        <v>1</v>
      </c>
      <c r="Z202" s="29">
        <f t="shared" si="72"/>
        <v>1</v>
      </c>
      <c r="AA202" s="29">
        <f t="shared" si="73"/>
        <v>1</v>
      </c>
      <c r="AB202" s="29">
        <f t="shared" si="74"/>
        <v>1</v>
      </c>
      <c r="AC202" s="29">
        <f t="shared" si="75"/>
        <v>1</v>
      </c>
      <c r="AD202" s="29">
        <f t="shared" si="76"/>
        <v>1</v>
      </c>
      <c r="AE202" s="29">
        <f t="shared" si="77"/>
        <v>1</v>
      </c>
      <c r="AF202" s="29">
        <f t="shared" si="78"/>
        <v>1</v>
      </c>
      <c r="AG202" s="29">
        <f t="shared" si="79"/>
        <v>1</v>
      </c>
      <c r="AH202" s="29">
        <f t="shared" si="80"/>
        <v>0</v>
      </c>
      <c r="AI202" s="29">
        <f t="shared" si="81"/>
        <v>0</v>
      </c>
      <c r="AJ202" s="29">
        <f t="shared" si="82"/>
        <v>0</v>
      </c>
      <c r="AK202" s="29">
        <f t="shared" si="83"/>
        <v>0</v>
      </c>
      <c r="AL202" s="29">
        <f t="shared" si="84"/>
        <v>0</v>
      </c>
      <c r="AM202" s="29">
        <f t="shared" si="85"/>
        <v>0</v>
      </c>
      <c r="AN202" s="29">
        <f t="shared" si="86"/>
        <v>11</v>
      </c>
      <c r="AO202" s="29">
        <f t="shared" si="87"/>
        <v>0</v>
      </c>
    </row>
    <row r="203" spans="1:41" ht="28.5" customHeight="1" x14ac:dyDescent="0.25">
      <c r="A203" s="31">
        <v>199</v>
      </c>
      <c r="B203" s="36"/>
      <c r="C203" s="30" t="str">
        <f t="shared" si="67"/>
        <v/>
      </c>
      <c r="D203" s="4" t="str">
        <f>IF(LEN(PhieuBauCu!$C$3) &gt;0, IF(OR(LEN($B203)=0,LEN(D$1)=0),"",IF(OR($B203=0,$AN203&gt;PhieuBauCu!$C$20),0,IF(SUBSTITUTE(LOWER($B203),D$1,",")=LOWER($B203),1,0))),"")</f>
        <v/>
      </c>
      <c r="E203" s="4" t="str">
        <f>IF(LEN(PhieuBauCu!$C$3) &gt;0, IF(OR(LEN($B203)=0,LEN(E$1)=0),"",IF(OR($B203=0,$AN203&gt;PhieuBauCu!$C$20),0,IF(SUBSTITUTE(LOWER($B203),E$1,",")=LOWER($B203),1,0))),"")</f>
        <v/>
      </c>
      <c r="F203" s="4" t="str">
        <f>IF(LEN(PhieuBauCu!$C$3) &gt;0,  IF(OR(LEN($B203)=0,LEN(F$1)=0),"",IF(OR($B203=0,$AN203&gt;PhieuBauCu!$C$20),0,IF(SUBSTITUTE(LOWER($B203),F$1,",")=LOWER($B203),1,0))),"")</f>
        <v/>
      </c>
      <c r="G203" s="4" t="str">
        <f>IF(LEN(PhieuBauCu!$C$3) &gt;0,  IF(OR(LEN($B203)=0,LEN(G$1)=0),"",IF(OR($B203=0,$AN203&gt;PhieuBauCu!$C$20),0,IF(SUBSTITUTE(LOWER($B203),G$1,",")=LOWER($B203),1,0))),"")</f>
        <v/>
      </c>
      <c r="H203" s="4" t="str">
        <f>IF(LEN(PhieuBauCu!$C$3) &gt;0,  IF(OR(LEN($B203)=0,LEN(H$1)=0),"",IF(OR($B203=0,$AN203&gt;PhieuBauCu!$C$20),0,IF(SUBSTITUTE(LOWER($B203),H$1,",")=LOWER($B203),1,0))),"")</f>
        <v/>
      </c>
      <c r="I203" s="4" t="str">
        <f>IF(LEN(PhieuBauCu!$C$3) &gt;0,  IF(OR(LEN($B203)=0,LEN(I$1)=0),"",IF(OR($B203=0,$AN203&gt;PhieuBauCu!$C$20),0,IF(SUBSTITUTE(LOWER($B203),I$1,",")=LOWER($B203),1,0))),"")</f>
        <v/>
      </c>
      <c r="J203" s="4" t="str">
        <f>IF(LEN(PhieuBauCu!$C$3) &gt;0, IF(OR(LEN($B203)=0,LEN(J$1)=0),"",IF(OR($B203=0,$AN203&gt;PhieuBauCu!$C$20),0,IF(SUBSTITUTE(LOWER($B203),J$1,",")=LOWER($B203),1,0))),"")</f>
        <v/>
      </c>
      <c r="K203" s="4" t="str">
        <f>IF(LEN(PhieuBauCu!$C$3) &gt;0, IF(OR(LEN($B203)=0,LEN(K$1)=0),"",IF(OR($B203=0,$AN203&gt;PhieuBauCu!$C$20),0,IF(SUBSTITUTE(LOWER($B203),K$1,",")=LOWER($B203),1,0))),"")</f>
        <v/>
      </c>
      <c r="L203" s="4" t="str">
        <f>IF(LEN(PhieuBauCu!$C$3) &gt;0, IF(OR(LEN($B203)=0,LEN(L$1)=0),"",IF(OR($B203=0,$AN203&gt;PhieuBauCu!$C$20),0,IF(SUBSTITUTE(LOWER($B203),L$1,",")=LOWER($B203),1,0))),"")</f>
        <v/>
      </c>
      <c r="M203" s="4" t="str">
        <f>IF(LEN(PhieuBauCu!$C$3) &gt;0,  IF(OR(LEN($B203)=0,LEN(M$1)=0),"",IF(OR($B203=0,$AN203&gt;PhieuBauCu!$C$20),0,IF(SUBSTITUTE(LOWER($B203),M$1,",")=LOWER($B203),1,0))),"")</f>
        <v/>
      </c>
      <c r="N203" s="4" t="str">
        <f>IF(LEN(PhieuBauCu!$C$3) &gt;0,  IF(OR(LEN($B203)=0,LEN(N$1)=0),"",IF(OR($B203=0,$AN203&gt;PhieuBauCu!$C$20),0,IF(SUBSTITUTE(LOWER($B203),N$1,",")=LOWER($B203),1,0))),"")</f>
        <v/>
      </c>
      <c r="O203" s="4" t="str">
        <f>IF(LEN(PhieuBauCu!$C$3) &gt;0,  IF(OR(LEN($B203)=0,LEN(O$1)=0),"",IF(OR($B203=0,$AN203&gt;PhieuBauCu!$C$20),0,IF(SUBSTITUTE(LOWER($B203),O$1,",")=LOWER($B203),1,0))),"")</f>
        <v/>
      </c>
      <c r="P203" s="4" t="str">
        <f>IF(LEN(PhieuBauCu!$C$3) &gt;0,  IF(OR(LEN($B203)=0,LEN(P$1)=0),"",IF(OR($B203=0,$AN203&gt;PhieuBauCu!$C$20),0,IF(SUBSTITUTE(LOWER($B203),P$1,",")=LOWER($B203),1,0))),"")</f>
        <v/>
      </c>
      <c r="Q203" s="4" t="str">
        <f>IF(LEN(PhieuBauCu!$C$3) &gt;0,  IF(OR(LEN($B203)=0,LEN(Q$1)=0),"",IF(OR($B203=0,$AN203&gt;PhieuBauCu!$C$20),0,IF(SUBSTITUTE(LOWER($B203),Q$1,",")=LOWER($B203),1,0))),"")</f>
        <v/>
      </c>
      <c r="R203" s="4" t="str">
        <f>IF(LEN(PhieuBauCu!$C$3) &gt;0,  IF(OR(LEN($B203)=0,LEN(R$1)=0),"",IF(OR($B203=0,$AN203&gt;PhieuBauCu!$C$20),0,IF(SUBSTITUTE(LOWER($B203),R$1,",")=LOWER($B203),1,0))),"")</f>
        <v/>
      </c>
      <c r="S203" s="4" t="str">
        <f>IF(LEN(PhieuBauCu!$C$3) &gt;0,  IF(OR(LEN($B203)=0,LEN(S$1)=0),"",IF(OR($B203=0,$AN203&gt;PhieuBauCu!$C$20),0,IF(SUBSTITUTE(LOWER($B203),S$1,",")=LOWER($B203),1,0))),"")</f>
        <v/>
      </c>
      <c r="T203" s="4" t="str">
        <f>IF(LEN(PhieuBauCu!$C$3) &gt;0,  IF(OR(LEN($B203)=0,LEN(T$1)=0),"",IF(OR($B203=0,$AN203&gt;PhieuBauCu!$C$20),0,IF(SUBSTITUTE(LOWER($B203),T$1,",")=LOWER($B203),1,0))),"")</f>
        <v/>
      </c>
      <c r="U203" s="10">
        <f t="shared" si="68"/>
        <v>0</v>
      </c>
      <c r="V203" s="29">
        <f>IF(B203=0,0,IF(AND(LEN(B203&gt;0),U203&gt;=1, U203&lt;=PhieuBauCu!$C$20),1,0))</f>
        <v>0</v>
      </c>
      <c r="W203" s="29">
        <f t="shared" si="69"/>
        <v>1</v>
      </c>
      <c r="X203" s="29">
        <f t="shared" si="70"/>
        <v>1</v>
      </c>
      <c r="Y203" s="29">
        <f t="shared" si="71"/>
        <v>1</v>
      </c>
      <c r="Z203" s="29">
        <f t="shared" si="72"/>
        <v>1</v>
      </c>
      <c r="AA203" s="29">
        <f t="shared" si="73"/>
        <v>1</v>
      </c>
      <c r="AB203" s="29">
        <f t="shared" si="74"/>
        <v>1</v>
      </c>
      <c r="AC203" s="29">
        <f t="shared" si="75"/>
        <v>1</v>
      </c>
      <c r="AD203" s="29">
        <f t="shared" si="76"/>
        <v>1</v>
      </c>
      <c r="AE203" s="29">
        <f t="shared" si="77"/>
        <v>1</v>
      </c>
      <c r="AF203" s="29">
        <f t="shared" si="78"/>
        <v>1</v>
      </c>
      <c r="AG203" s="29">
        <f t="shared" si="79"/>
        <v>1</v>
      </c>
      <c r="AH203" s="29">
        <f t="shared" si="80"/>
        <v>0</v>
      </c>
      <c r="AI203" s="29">
        <f t="shared" si="81"/>
        <v>0</v>
      </c>
      <c r="AJ203" s="29">
        <f t="shared" si="82"/>
        <v>0</v>
      </c>
      <c r="AK203" s="29">
        <f t="shared" si="83"/>
        <v>0</v>
      </c>
      <c r="AL203" s="29">
        <f t="shared" si="84"/>
        <v>0</v>
      </c>
      <c r="AM203" s="29">
        <f t="shared" si="85"/>
        <v>0</v>
      </c>
      <c r="AN203" s="29">
        <f t="shared" si="86"/>
        <v>11</v>
      </c>
      <c r="AO203" s="29">
        <f t="shared" si="87"/>
        <v>0</v>
      </c>
    </row>
    <row r="204" spans="1:41" ht="28.5" customHeight="1" x14ac:dyDescent="0.25">
      <c r="A204" s="31">
        <v>200</v>
      </c>
      <c r="B204" s="36"/>
      <c r="C204" s="30" t="str">
        <f t="shared" si="67"/>
        <v/>
      </c>
      <c r="D204" s="4" t="str">
        <f>IF(LEN(PhieuBauCu!$C$3) &gt;0, IF(OR(LEN($B204)=0,LEN(D$1)=0),"",IF(OR($B204=0,$AN204&gt;PhieuBauCu!$C$20),0,IF(SUBSTITUTE(LOWER($B204),D$1,",")=LOWER($B204),1,0))),"")</f>
        <v/>
      </c>
      <c r="E204" s="4" t="str">
        <f>IF(LEN(PhieuBauCu!$C$3) &gt;0, IF(OR(LEN($B204)=0,LEN(E$1)=0),"",IF(OR($B204=0,$AN204&gt;PhieuBauCu!$C$20),0,IF(SUBSTITUTE(LOWER($B204),E$1,",")=LOWER($B204),1,0))),"")</f>
        <v/>
      </c>
      <c r="F204" s="4" t="str">
        <f>IF(LEN(PhieuBauCu!$C$3) &gt;0,  IF(OR(LEN($B204)=0,LEN(F$1)=0),"",IF(OR($B204=0,$AN204&gt;PhieuBauCu!$C$20),0,IF(SUBSTITUTE(LOWER($B204),F$1,",")=LOWER($B204),1,0))),"")</f>
        <v/>
      </c>
      <c r="G204" s="4" t="str">
        <f>IF(LEN(PhieuBauCu!$C$3) &gt;0,  IF(OR(LEN($B204)=0,LEN(G$1)=0),"",IF(OR($B204=0,$AN204&gt;PhieuBauCu!$C$20),0,IF(SUBSTITUTE(LOWER($B204),G$1,",")=LOWER($B204),1,0))),"")</f>
        <v/>
      </c>
      <c r="H204" s="4" t="str">
        <f>IF(LEN(PhieuBauCu!$C$3) &gt;0,  IF(OR(LEN($B204)=0,LEN(H$1)=0),"",IF(OR($B204=0,$AN204&gt;PhieuBauCu!$C$20),0,IF(SUBSTITUTE(LOWER($B204),H$1,",")=LOWER($B204),1,0))),"")</f>
        <v/>
      </c>
      <c r="I204" s="4" t="str">
        <f>IF(LEN(PhieuBauCu!$C$3) &gt;0,  IF(OR(LEN($B204)=0,LEN(I$1)=0),"",IF(OR($B204=0,$AN204&gt;PhieuBauCu!$C$20),0,IF(SUBSTITUTE(LOWER($B204),I$1,",")=LOWER($B204),1,0))),"")</f>
        <v/>
      </c>
      <c r="J204" s="4" t="str">
        <f>IF(LEN(PhieuBauCu!$C$3) &gt;0, IF(OR(LEN($B204)=0,LEN(J$1)=0),"",IF(OR($B204=0,$AN204&gt;PhieuBauCu!$C$20),0,IF(SUBSTITUTE(LOWER($B204),J$1,",")=LOWER($B204),1,0))),"")</f>
        <v/>
      </c>
      <c r="K204" s="4" t="str">
        <f>IF(LEN(PhieuBauCu!$C$3) &gt;0, IF(OR(LEN($B204)=0,LEN(K$1)=0),"",IF(OR($B204=0,$AN204&gt;PhieuBauCu!$C$20),0,IF(SUBSTITUTE(LOWER($B204),K$1,",")=LOWER($B204),1,0))),"")</f>
        <v/>
      </c>
      <c r="L204" s="4" t="str">
        <f>IF(LEN(PhieuBauCu!$C$3) &gt;0, IF(OR(LEN($B204)=0,LEN(L$1)=0),"",IF(OR($B204=0,$AN204&gt;PhieuBauCu!$C$20),0,IF(SUBSTITUTE(LOWER($B204),L$1,",")=LOWER($B204),1,0))),"")</f>
        <v/>
      </c>
      <c r="M204" s="4" t="str">
        <f>IF(LEN(PhieuBauCu!$C$3) &gt;0,  IF(OR(LEN($B204)=0,LEN(M$1)=0),"",IF(OR($B204=0,$AN204&gt;PhieuBauCu!$C$20),0,IF(SUBSTITUTE(LOWER($B204),M$1,",")=LOWER($B204),1,0))),"")</f>
        <v/>
      </c>
      <c r="N204" s="4" t="str">
        <f>IF(LEN(PhieuBauCu!$C$3) &gt;0,  IF(OR(LEN($B204)=0,LEN(N$1)=0),"",IF(OR($B204=0,$AN204&gt;PhieuBauCu!$C$20),0,IF(SUBSTITUTE(LOWER($B204),N$1,",")=LOWER($B204),1,0))),"")</f>
        <v/>
      </c>
      <c r="O204" s="4" t="str">
        <f>IF(LEN(PhieuBauCu!$C$3) &gt;0,  IF(OR(LEN($B204)=0,LEN(O$1)=0),"",IF(OR($B204=0,$AN204&gt;PhieuBauCu!$C$20),0,IF(SUBSTITUTE(LOWER($B204),O$1,",")=LOWER($B204),1,0))),"")</f>
        <v/>
      </c>
      <c r="P204" s="4" t="str">
        <f>IF(LEN(PhieuBauCu!$C$3) &gt;0,  IF(OR(LEN($B204)=0,LEN(P$1)=0),"",IF(OR($B204=0,$AN204&gt;PhieuBauCu!$C$20),0,IF(SUBSTITUTE(LOWER($B204),P$1,",")=LOWER($B204),1,0))),"")</f>
        <v/>
      </c>
      <c r="Q204" s="4" t="str">
        <f>IF(LEN(PhieuBauCu!$C$3) &gt;0,  IF(OR(LEN($B204)=0,LEN(Q$1)=0),"",IF(OR($B204=0,$AN204&gt;PhieuBauCu!$C$20),0,IF(SUBSTITUTE(LOWER($B204),Q$1,",")=LOWER($B204),1,0))),"")</f>
        <v/>
      </c>
      <c r="R204" s="4" t="str">
        <f>IF(LEN(PhieuBauCu!$C$3) &gt;0,  IF(OR(LEN($B204)=0,LEN(R$1)=0),"",IF(OR($B204=0,$AN204&gt;PhieuBauCu!$C$20),0,IF(SUBSTITUTE(LOWER($B204),R$1,",")=LOWER($B204),1,0))),"")</f>
        <v/>
      </c>
      <c r="S204" s="4" t="str">
        <f>IF(LEN(PhieuBauCu!$C$3) &gt;0,  IF(OR(LEN($B204)=0,LEN(S$1)=0),"",IF(OR($B204=0,$AN204&gt;PhieuBauCu!$C$20),0,IF(SUBSTITUTE(LOWER($B204),S$1,",")=LOWER($B204),1,0))),"")</f>
        <v/>
      </c>
      <c r="T204" s="4" t="str">
        <f>IF(LEN(PhieuBauCu!$C$3) &gt;0,  IF(OR(LEN($B204)=0,LEN(T$1)=0),"",IF(OR($B204=0,$AN204&gt;PhieuBauCu!$C$20),0,IF(SUBSTITUTE(LOWER($B204),T$1,",")=LOWER($B204),1,0))),"")</f>
        <v/>
      </c>
      <c r="U204" s="10">
        <f t="shared" si="68"/>
        <v>0</v>
      </c>
      <c r="V204" s="29">
        <f>IF(B204=0,0,IF(AND(LEN(B204&gt;0),U204&gt;=1, U204&lt;=PhieuBauCu!$C$20),1,0))</f>
        <v>0</v>
      </c>
      <c r="W204" s="29">
        <f t="shared" si="69"/>
        <v>1</v>
      </c>
      <c r="X204" s="29">
        <f t="shared" si="70"/>
        <v>1</v>
      </c>
      <c r="Y204" s="29">
        <f t="shared" si="71"/>
        <v>1</v>
      </c>
      <c r="Z204" s="29">
        <f t="shared" si="72"/>
        <v>1</v>
      </c>
      <c r="AA204" s="29">
        <f t="shared" si="73"/>
        <v>1</v>
      </c>
      <c r="AB204" s="29">
        <f t="shared" si="74"/>
        <v>1</v>
      </c>
      <c r="AC204" s="29">
        <f t="shared" si="75"/>
        <v>1</v>
      </c>
      <c r="AD204" s="29">
        <f t="shared" si="76"/>
        <v>1</v>
      </c>
      <c r="AE204" s="29">
        <f t="shared" si="77"/>
        <v>1</v>
      </c>
      <c r="AF204" s="29">
        <f t="shared" si="78"/>
        <v>1</v>
      </c>
      <c r="AG204" s="29">
        <f t="shared" si="79"/>
        <v>1</v>
      </c>
      <c r="AH204" s="29">
        <f t="shared" si="80"/>
        <v>0</v>
      </c>
      <c r="AI204" s="29">
        <f t="shared" si="81"/>
        <v>0</v>
      </c>
      <c r="AJ204" s="29">
        <f t="shared" si="82"/>
        <v>0</v>
      </c>
      <c r="AK204" s="29">
        <f t="shared" si="83"/>
        <v>0</v>
      </c>
      <c r="AL204" s="29">
        <f t="shared" si="84"/>
        <v>0</v>
      </c>
      <c r="AM204" s="29">
        <f t="shared" si="85"/>
        <v>0</v>
      </c>
      <c r="AN204" s="29">
        <f t="shared" si="86"/>
        <v>11</v>
      </c>
      <c r="AO204" s="29">
        <f t="shared" si="87"/>
        <v>0</v>
      </c>
    </row>
    <row r="205" spans="1:41" ht="42.75" customHeight="1" x14ac:dyDescent="0.25">
      <c r="A205" s="25" t="s">
        <v>5</v>
      </c>
      <c r="B205" s="5" t="str">
        <f>COUNTIF(C5:C204,"Ok")&amp;" / "&amp;COUNTA(B5:B204)</f>
        <v>19 / 20</v>
      </c>
      <c r="C205" s="5"/>
      <c r="D205" s="5">
        <f t="shared" ref="D205:U205" si="88">SUM(D5:D204)</f>
        <v>11</v>
      </c>
      <c r="E205" s="5">
        <f t="shared" si="88"/>
        <v>12</v>
      </c>
      <c r="F205" s="5">
        <f t="shared" si="88"/>
        <v>9</v>
      </c>
      <c r="G205" s="5">
        <f t="shared" si="88"/>
        <v>13</v>
      </c>
      <c r="H205" s="5">
        <f t="shared" si="88"/>
        <v>12</v>
      </c>
      <c r="I205" s="5">
        <f t="shared" si="88"/>
        <v>14</v>
      </c>
      <c r="J205" s="5">
        <f t="shared" si="88"/>
        <v>19</v>
      </c>
      <c r="K205" s="5">
        <f t="shared" si="88"/>
        <v>19</v>
      </c>
      <c r="L205" s="5">
        <f t="shared" si="88"/>
        <v>19</v>
      </c>
      <c r="M205" s="5">
        <f t="shared" si="88"/>
        <v>13</v>
      </c>
      <c r="N205" s="5">
        <f t="shared" si="88"/>
        <v>14</v>
      </c>
      <c r="O205" s="5">
        <f t="shared" si="88"/>
        <v>0</v>
      </c>
      <c r="P205" s="5">
        <f t="shared" si="88"/>
        <v>0</v>
      </c>
      <c r="Q205" s="5">
        <f t="shared" si="88"/>
        <v>0</v>
      </c>
      <c r="R205" s="5">
        <f t="shared" si="88"/>
        <v>0</v>
      </c>
      <c r="S205" s="5">
        <f t="shared" si="88"/>
        <v>0</v>
      </c>
      <c r="T205" s="5">
        <f t="shared" si="88"/>
        <v>0</v>
      </c>
      <c r="U205" s="5">
        <f t="shared" si="88"/>
        <v>155</v>
      </c>
    </row>
  </sheetData>
  <sheetProtection algorithmName="SHA-512" hashValue="xFDimL4AWIihZZYF+DQF95yCxJC7/m/ADAX6yntgUYuXppxlJ0H0x/WiMYluXDDiEB2dRkrNgXgU8DPRislJtA==" saltValue="Z7TsEw3tTPHPDgb7W7u1VQ==" spinCount="100000" sheet="1" objects="1" scenarios="1" selectLockedCells="1"/>
  <protectedRanges>
    <protectedRange password="CF7A" sqref="C2:T4" name="Range1" securityDescriptor="O:WDG:WDD:(A;;CC;;;WD)"/>
  </protectedRanges>
  <mergeCells count="3">
    <mergeCell ref="A1:A4"/>
    <mergeCell ref="B1:B4"/>
    <mergeCell ref="D4:T4"/>
  </mergeCells>
  <phoneticPr fontId="0" type="noConversion"/>
  <conditionalFormatting sqref="C5:C204">
    <cfRule type="cellIs" dxfId="2" priority="1" operator="equal">
      <formula>"Not Ok"</formula>
    </cfRule>
    <cfRule type="cellIs" dxfId="1" priority="2" operator="equal">
      <formula>"Ok"</formula>
    </cfRule>
  </conditionalFormatting>
  <printOptions horizontalCentered="1"/>
  <pageMargins left="0.2" right="0.21" top="0.31496062992125984" bottom="0.39" header="0.19685039370078741" footer="0.12"/>
  <pageSetup orientation="landscape" r:id="rId1"/>
  <headerFooter alignWithMargins="0">
    <oddFooter>&amp;R&amp;P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R17"/>
  <sheetViews>
    <sheetView workbookViewId="0">
      <selection sqref="A1:R1"/>
    </sheetView>
  </sheetViews>
  <sheetFormatPr defaultColWidth="9.109375" defaultRowHeight="34.5" customHeight="1" x14ac:dyDescent="0.25"/>
  <cols>
    <col min="1" max="17" width="7.6640625" style="6" customWidth="1"/>
    <col min="18" max="18" width="10.44140625" style="6" customWidth="1"/>
    <col min="19" max="16384" width="9.109375" style="6"/>
  </cols>
  <sheetData>
    <row r="1" spans="1:18" ht="34.5" customHeight="1" x14ac:dyDescent="0.25">
      <c r="A1" s="81" t="s">
        <v>9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</row>
    <row r="2" spans="1:18" ht="36" customHeight="1" x14ac:dyDescent="0.25">
      <c r="A2" s="82" t="str">
        <f>"Tỷ lệ cử tri bỏ phiếu: " &amp; ROUND(Bang1!$U$4/PhieuBauCu!$C$21 * 100,3) &amp;"%; Tổng số phiếu thu vào: "&amp; Bang1!$U$4 &amp;" phiếu; Số phiếu hợp lệ: "&amp; Bang1!$D$4 &amp; " phiếu, chiếm tỷ lệ: " &amp; ROUND(Bang1!$D$4/Bang1!$U$4 * 100,3) &amp; "%; Số phiếu không hợp lệ: " &amp; Bang1!$U$4-Bang1!$D$4 &amp; " phiếu, chiếm tỷ lệ: " &amp; R3 &amp; "%."</f>
        <v>Tỷ lệ cử tri bỏ phiếu: 111,111%; Tổng số phiếu thu vào: 20 phiếu; Số phiếu hợp lệ: 19 phiếu, chiếm tỷ lệ: 95%; Số phiếu không hợp lệ: 1 phiếu, chiếm tỷ lệ: 5%.</v>
      </c>
      <c r="B2" s="83"/>
      <c r="C2" s="83"/>
      <c r="D2" s="83"/>
      <c r="E2" s="83"/>
      <c r="F2" s="83"/>
      <c r="G2" s="83"/>
      <c r="H2" s="83"/>
      <c r="I2" s="83"/>
      <c r="J2" s="83"/>
      <c r="K2" s="83"/>
      <c r="L2" s="83"/>
      <c r="M2" s="83"/>
      <c r="N2" s="83"/>
      <c r="O2" s="83"/>
      <c r="P2" s="83"/>
      <c r="Q2" s="83"/>
      <c r="R2" s="84"/>
    </row>
    <row r="3" spans="1:18" ht="20.399999999999999" hidden="1" customHeight="1" x14ac:dyDescent="0.25">
      <c r="B3" s="44">
        <f>IF(PhieuBauCu!$C$20 &gt;0, PhieuBauCu!$C$20, 0)</f>
        <v>13</v>
      </c>
      <c r="C3" s="44">
        <f>IF(PhieuBauCu!$C$20-1 &gt;0, PhieuBauCu!$C$20-1, 0)</f>
        <v>12</v>
      </c>
      <c r="D3" s="44">
        <f>IF(PhieuBauCu!$C$20-2 &gt;0, PhieuBauCu!$C$20-2, 0)</f>
        <v>11</v>
      </c>
      <c r="E3" s="44">
        <f>IF(PhieuBauCu!$C$20-3 &gt;0, PhieuBauCu!$C$20-3, 0)</f>
        <v>10</v>
      </c>
      <c r="F3" s="44">
        <f>IF(PhieuBauCu!$C$20-4 &gt;0, PhieuBauCu!$C$20-4, 0)</f>
        <v>9</v>
      </c>
      <c r="G3" s="44">
        <f>IF(PhieuBauCu!$C$20-5 &gt;0,PhieuBauCu!$C$20-5, 0)</f>
        <v>8</v>
      </c>
      <c r="H3" s="44">
        <f>IF(PhieuBauCu!$C$20-6 &gt;0,PhieuBauCu!$C$20-6, 0)</f>
        <v>7</v>
      </c>
      <c r="I3" s="44">
        <f>IF(PhieuBauCu!$C$20-7&gt;0,PhieuBauCu!$C$20-7, 0)</f>
        <v>6</v>
      </c>
      <c r="J3" s="44">
        <f>IF(PhieuBauCu!$C$20-8&gt;0,PhieuBauCu!$C$20-8, 0)</f>
        <v>5</v>
      </c>
      <c r="K3" s="44">
        <f>IF(PhieuBauCu!$C$20-9&gt;0,PhieuBauCu!$C$20-9, 0)</f>
        <v>4</v>
      </c>
      <c r="L3" s="44">
        <f>IF(PhieuBauCu!$C$20-10&gt;0,PhieuBauCu!$C$20-10, 0)</f>
        <v>3</v>
      </c>
      <c r="M3" s="44">
        <f>IF(PhieuBauCu!$C$20-11&gt;0,PhieuBauCu!$C$20-11, 0)</f>
        <v>2</v>
      </c>
      <c r="N3" s="44">
        <f>IF(PhieuBauCu!$C$20-12&gt;0,PhieuBauCu!$C$20-12, 0)</f>
        <v>1</v>
      </c>
      <c r="O3" s="44">
        <f>IF(PhieuBauCu!$C$20-13&gt;0,PhieuBauCu!$C$20-13, 0)</f>
        <v>0</v>
      </c>
      <c r="P3" s="44">
        <f>IF(PhieuBauCu!$C$20-14&gt;0,PhieuBauCu!$C$20-14, 0)</f>
        <v>0</v>
      </c>
      <c r="Q3" s="44">
        <f>IF(PhieuBauCu!$C$20-15&gt;0,PhieuBauCu!$C$20-15, 0)</f>
        <v>0</v>
      </c>
      <c r="R3" s="44">
        <f>ROUND((Bang1!$U$4-Bang1!$D$4)/Bang1!$U$4 * 100,3)</f>
        <v>5</v>
      </c>
    </row>
    <row r="4" spans="1:18" s="42" customFormat="1" ht="34.5" customHeight="1" x14ac:dyDescent="0.25">
      <c r="A4" s="85" t="s">
        <v>54</v>
      </c>
      <c r="B4" s="50" t="str">
        <f>IF(PhieuBauCu!$C$20&gt;0,"PHIẾU BẦU "&amp;(PhieuBauCu!$C$20),"")</f>
        <v>PHIẾU BẦU 13</v>
      </c>
      <c r="C4" s="48" t="str">
        <f>IF(PhieuBauCu!$C$20-1&gt;0,"PHIẾU BẦU "&amp;(PhieuBauCu!$C$20-1),"")</f>
        <v>PHIẾU BẦU 12</v>
      </c>
      <c r="D4" s="48" t="str">
        <f>IF(PhieuBauCu!$C$20-2&gt;0,"PHIẾU BẦU "&amp;(PhieuBauCu!$C$20-2),"")</f>
        <v>PHIẾU BẦU 11</v>
      </c>
      <c r="E4" s="48" t="str">
        <f>IF(PhieuBauCu!$C$20-3&gt;0,"PHIẾU BẦU "&amp;(PhieuBauCu!$C$20-3),"")</f>
        <v>PHIẾU BẦU 10</v>
      </c>
      <c r="F4" s="48" t="str">
        <f>IF(PhieuBauCu!$C$20-4&gt;0,"PHIẾU BẦU "&amp;(PhieuBauCu!$C$20-4),"")</f>
        <v>PHIẾU BẦU 9</v>
      </c>
      <c r="G4" s="48" t="str">
        <f>IF(PhieuBauCu!$C$20-5&gt;0,"PHIẾU BẦU "&amp;(PhieuBauCu!$C$20-5),"")</f>
        <v>PHIẾU BẦU 8</v>
      </c>
      <c r="H4" s="48" t="str">
        <f>IF(PhieuBauCu!$C$20-6&gt;0,"PHIẾU BẦU "&amp;(PhieuBauCu!$C$20-6),"")</f>
        <v>PHIẾU BẦU 7</v>
      </c>
      <c r="I4" s="48" t="str">
        <f>IF(PhieuBauCu!$C$20-7&gt;0,"PHIẾU BẦU "&amp;(PhieuBauCu!$C$20-7),"")</f>
        <v>PHIẾU BẦU 6</v>
      </c>
      <c r="J4" s="48" t="str">
        <f>IF(PhieuBauCu!$C$20-8&gt;0,"PHIẾU BẦU "&amp;(PhieuBauCu!$C$20-8),"")</f>
        <v>PHIẾU BẦU 5</v>
      </c>
      <c r="K4" s="48" t="str">
        <f>IF(PhieuBauCu!$C$20-9&gt;0,"PHIẾU BẦU "&amp;(PhieuBauCu!$C$20-9),"")</f>
        <v>PHIẾU BẦU 4</v>
      </c>
      <c r="L4" s="48" t="str">
        <f>IF(PhieuBauCu!$C$20-10&gt;0,"PHIẾU BẦU "&amp;(PhieuBauCu!$C$20-10),"")</f>
        <v>PHIẾU BẦU 3</v>
      </c>
      <c r="M4" s="48" t="str">
        <f>IF(PhieuBauCu!$C$20-11&gt;0,"PHIẾU BẦU "&amp;(PhieuBauCu!$C$20-11),"")</f>
        <v>PHIẾU BẦU 2</v>
      </c>
      <c r="N4" s="48" t="str">
        <f>IF(PhieuBauCu!$C$20-12&gt;0,"PHIẾU BẦU "&amp;(PhieuBauCu!$C$20-12),"")</f>
        <v>PHIẾU BẦU 1</v>
      </c>
      <c r="O4" s="48" t="str">
        <f>IF(PhieuBauCu!$C$20-13&gt;0,"PHIẾU BẦU "&amp;(PhieuBauCu!$C$20-13),"")</f>
        <v/>
      </c>
      <c r="P4" s="48" t="str">
        <f>IF(PhieuBauCu!$C$20-14&gt;0,"PHIẾU BẦU "&amp;(PhieuBauCu!$C$20-14),"")</f>
        <v/>
      </c>
      <c r="Q4" s="49" t="str">
        <f>IF(PhieuBauCu!$C$20-15&gt;0,"PHIẾU BẦU "&amp;(PhieuBauCu!$C$20-15),"")</f>
        <v/>
      </c>
      <c r="R4" s="88"/>
    </row>
    <row r="5" spans="1:18" ht="24" customHeight="1" x14ac:dyDescent="0.25">
      <c r="A5" s="86"/>
      <c r="B5" s="20">
        <f t="array" ref="B5">IF(B3&gt;0,SUM(IF(Bang1!$U$5:$U$204=B3,1,0)*Bang1!$AO$5:$AO$204),"")</f>
        <v>0</v>
      </c>
      <c r="C5" s="20">
        <f t="array" ref="C5">IF(C3&gt;0,SUM(IF(Bang1!$U$5:$U$204=C3,1,0)*Bang1!$AO$5:$AO$204),"")</f>
        <v>0</v>
      </c>
      <c r="D5" s="20">
        <f t="array" ref="D5">IF(D3&gt;0,SUM(IF(Bang1!$U$5:$U$204=D3,1,0)*Bang1!$AO$5:$AO$204),"")</f>
        <v>0</v>
      </c>
      <c r="E5" s="20">
        <f t="array" ref="E5">IF(E3&gt;0,SUM(IF(Bang1!$U$5:$U$204=E3,1,0)*Bang1!$AO$5:$AO$204),"")</f>
        <v>1</v>
      </c>
      <c r="F5" s="20">
        <f t="array" ref="F5">IF(F3&gt;0,SUM(IF(Bang1!$U$5:$U$204=F3,1,0)*Bang1!$AO$5:$AO$204),"")</f>
        <v>11</v>
      </c>
      <c r="G5" s="20">
        <f t="array" ref="G5">IF(G3&gt;0,SUM(IF(Bang1!$U$5:$U$204=G3,1,0)*Bang1!$AO$5:$AO$204),"")</f>
        <v>2</v>
      </c>
      <c r="H5" s="20">
        <f t="array" ref="H5">IF(H3&gt;0,SUM(IF(Bang1!$U$5:$U$204=H3,1,0)*Bang1!$AO$5:$AO$204),"")</f>
        <v>2</v>
      </c>
      <c r="I5" s="20">
        <f t="array" ref="I5">IF(I3&gt;0,SUM(IF(Bang1!$U$5:$U$204=I3,1,0)*Bang1!$AO$5:$AO$204),"")</f>
        <v>2</v>
      </c>
      <c r="J5" s="20">
        <f t="array" ref="J5">IF(J3&gt;0,SUM(IF(Bang1!$U$5:$U$204=J3,1,0)*Bang1!$AO$5:$AO$204),"")</f>
        <v>0</v>
      </c>
      <c r="K5" s="20">
        <f t="array" ref="K5">IF(K3&gt;0,SUM(IF(Bang1!$U$5:$U$204=K3,1,0)*Bang1!$AO$5:$AO$204),"")</f>
        <v>1</v>
      </c>
      <c r="L5" s="20">
        <f t="array" ref="L5">IF(L3&gt;0,SUM(IF(Bang1!$U$5:$U$204=L3,1,0)*Bang1!$AO$5:$AO$204),"")</f>
        <v>0</v>
      </c>
      <c r="M5" s="20">
        <f t="array" ref="M5">IF(M3&gt;0,SUM(IF(Bang1!$U$5:$U$204=M3,1,0)*Bang1!$AO$5:$AO$204),"")</f>
        <v>0</v>
      </c>
      <c r="N5" s="20">
        <f t="array" ref="N5">IF(N3&gt;0,SUM(IF(Bang1!$U$5:$U$204=N3,1,0)*Bang1!$AO$5:$AO$204),"")</f>
        <v>0</v>
      </c>
      <c r="O5" s="20" t="str">
        <f t="array" ref="O5">IF(O3&gt;0,SUM(IF(Bang1!$U$5:$U$204=O3,1,0)*Bang1!$AO$5:$AO$204),"")</f>
        <v/>
      </c>
      <c r="P5" s="20" t="str">
        <f t="array" ref="P5">IF(P3&gt;0,SUM(IF(Bang1!$U$5:$U$204=P3,1,0)*Bang1!$AO$5:$AO$204),"")</f>
        <v/>
      </c>
      <c r="Q5" s="20" t="str">
        <f>IF(Q3&gt;0,SUM(IF(Bang1!$U$5:$U$204=Q3,1,0)*Bang1!$AO$5:$AO$204),"")</f>
        <v/>
      </c>
      <c r="R5" s="89"/>
    </row>
    <row r="6" spans="1:18" ht="27" customHeight="1" x14ac:dyDescent="0.25">
      <c r="A6" s="87"/>
      <c r="B6" s="20" t="str">
        <f>IF(B3&gt;0,ROUND((B5/Bang1!$D$4*100),2) &amp; "%","")</f>
        <v>0%</v>
      </c>
      <c r="C6" s="20" t="str">
        <f>IF(C3&gt;0,ROUND((C5/Bang1!$D$4*100),2) &amp; "%","")</f>
        <v>0%</v>
      </c>
      <c r="D6" s="20" t="str">
        <f>IF(D3&gt;0,ROUND((D5/Bang1!$D$4*100),2) &amp; "%","")</f>
        <v>0%</v>
      </c>
      <c r="E6" s="20" t="str">
        <f>IF(E3&gt;0,ROUND((E5/Bang1!$D$4*100),2) &amp; "%","")</f>
        <v>5,26%</v>
      </c>
      <c r="F6" s="20" t="str">
        <f>IF(F3&gt;0,ROUND((F5/Bang1!$D$4*100),2) &amp; "%","")</f>
        <v>57,89%</v>
      </c>
      <c r="G6" s="20" t="str">
        <f>IF(G3&gt;0,ROUND((G5/Bang1!$D$4*100),2) &amp; "%","")</f>
        <v>10,53%</v>
      </c>
      <c r="H6" s="20" t="str">
        <f>IF(H3&gt;0,ROUND((H5/Bang1!$D$4*100),2) &amp; "%","")</f>
        <v>10,53%</v>
      </c>
      <c r="I6" s="20" t="str">
        <f>IF(I3&gt;0,ROUND((I5/Bang1!$D$4*100),2) &amp; "%","")</f>
        <v>10,53%</v>
      </c>
      <c r="J6" s="20" t="str">
        <f>IF(J3&gt;0,ROUND((J5/Bang1!$D$4*100),2) &amp; "%","")</f>
        <v>0%</v>
      </c>
      <c r="K6" s="20" t="str">
        <f>IF(K3&gt;0,ROUND((K5/Bang1!$D$4*100),2) &amp; "%","")</f>
        <v>5,26%</v>
      </c>
      <c r="L6" s="20" t="str">
        <f>IF(L3&gt;0,ROUND((L5/Bang1!$D$4*100),2) &amp; "%","")</f>
        <v>0%</v>
      </c>
      <c r="M6" s="20" t="str">
        <f>IF(M3&gt;0,ROUND((M5/Bang1!$D$4*100),2) &amp; "%","")</f>
        <v>0%</v>
      </c>
      <c r="N6" s="20" t="str">
        <f>IF(N3&gt;0,ROUND((N5/Bang1!$D$4*100),2) &amp; "%","")</f>
        <v>0%</v>
      </c>
      <c r="O6" s="20" t="str">
        <f>IF(O3&gt;0,ROUND((O5/Bang1!$D$4*100),2) &amp; "%","")</f>
        <v/>
      </c>
      <c r="P6" s="20" t="str">
        <f>IF(P3&gt;0,ROUND((P5/Bang1!$D$4*100),2) &amp; "%","")</f>
        <v/>
      </c>
      <c r="Q6" s="20" t="str">
        <f>IF(Q3&gt;0,ROUND((Q5/Bang1!$D$4*100),2) &amp; "%","")</f>
        <v/>
      </c>
      <c r="R6" s="90"/>
    </row>
    <row r="7" spans="1:18" ht="18" customHeight="1" x14ac:dyDescent="0.25">
      <c r="A7" s="34">
        <v>1</v>
      </c>
      <c r="B7" s="34">
        <v>2</v>
      </c>
      <c r="C7" s="34">
        <v>3</v>
      </c>
      <c r="D7" s="34">
        <v>4</v>
      </c>
      <c r="E7" s="34">
        <v>5</v>
      </c>
      <c r="F7" s="34">
        <v>6</v>
      </c>
      <c r="G7" s="34">
        <v>7</v>
      </c>
      <c r="H7" s="34">
        <v>8</v>
      </c>
      <c r="I7" s="34">
        <v>9</v>
      </c>
      <c r="J7" s="34">
        <v>10</v>
      </c>
      <c r="K7" s="34">
        <v>11</v>
      </c>
      <c r="L7" s="34">
        <v>12</v>
      </c>
      <c r="M7" s="34">
        <v>13</v>
      </c>
      <c r="N7" s="34">
        <v>14</v>
      </c>
      <c r="O7" s="34">
        <v>15</v>
      </c>
      <c r="P7" s="34">
        <v>16</v>
      </c>
      <c r="Q7" s="34">
        <v>17</v>
      </c>
      <c r="R7" s="35"/>
    </row>
    <row r="8" spans="1:18" ht="34.5" customHeight="1" x14ac:dyDescent="0.25">
      <c r="A8" s="8">
        <f>Bang1!D1</f>
        <v>1</v>
      </c>
      <c r="B8" s="8">
        <f>Bang1!E1</f>
        <v>2</v>
      </c>
      <c r="C8" s="8">
        <f>Bang1!F1</f>
        <v>3</v>
      </c>
      <c r="D8" s="8">
        <f>Bang1!G1</f>
        <v>4</v>
      </c>
      <c r="E8" s="8">
        <f>Bang1!H1</f>
        <v>5</v>
      </c>
      <c r="F8" s="8">
        <f>Bang1!I1</f>
        <v>6</v>
      </c>
      <c r="G8" s="8">
        <f>Bang1!J1</f>
        <v>7</v>
      </c>
      <c r="H8" s="8">
        <f>Bang1!K1</f>
        <v>8</v>
      </c>
      <c r="I8" s="8">
        <f>Bang1!L1</f>
        <v>9</v>
      </c>
      <c r="J8" s="8" t="str">
        <f>Bang1!M1</f>
        <v>a</v>
      </c>
      <c r="K8" s="8" t="str">
        <f>Bang1!N1</f>
        <v>b</v>
      </c>
      <c r="L8" s="8" t="str">
        <f>Bang1!O1</f>
        <v/>
      </c>
      <c r="M8" s="8" t="str">
        <f>Bang1!P1</f>
        <v/>
      </c>
      <c r="N8" s="8" t="str">
        <f>Bang1!Q1</f>
        <v/>
      </c>
      <c r="O8" s="8" t="str">
        <f>Bang1!R1</f>
        <v/>
      </c>
      <c r="P8" s="8" t="str">
        <f>Bang1!S1</f>
        <v/>
      </c>
      <c r="Q8" s="8" t="str">
        <f>Bang1!T1</f>
        <v/>
      </c>
      <c r="R8" s="21" t="s">
        <v>7</v>
      </c>
    </row>
    <row r="9" spans="1:18" ht="135.6" customHeight="1" x14ac:dyDescent="0.25">
      <c r="A9" s="22" t="str">
        <f>IF(LEN(PhieuBauCu!$C3) &gt;0, VLOOKUP(A8,PhieuBauCu!$B$3:$C$19,2,0),"")</f>
        <v>Trung Hải</v>
      </c>
      <c r="B9" s="22" t="str">
        <f>IF(LEN(PhieuBauCu!$C4) &gt;0, VLOOKUP(B8,PhieuBauCu!$B$3:$C$19,2,0),"")</f>
        <v>Tâm Hiền</v>
      </c>
      <c r="C9" s="22" t="str">
        <f>IF(LEN(PhieuBauCu!$C5) &gt;0, VLOOKUP(C8,PhieuBauCu!$B$3:$C$19,2,0),"")</f>
        <v>Văn Hùng</v>
      </c>
      <c r="D9" s="22" t="str">
        <f>IF(LEN(PhieuBauCu!$C6) &gt;0, VLOOKUP(D8,PhieuBauCu!$B$3:$C$19,2,0),"")</f>
        <v>Đức Tuấn</v>
      </c>
      <c r="E9" s="22" t="str">
        <f>IF(LEN(PhieuBauCu!$C7) &gt;0, VLOOKUP(E8,PhieuBauCu!$B$3:$C$19,2,0),"")</f>
        <v>Hồng Linh</v>
      </c>
      <c r="F9" s="22" t="str">
        <f>IF(LEN(PhieuBauCu!$C8) &gt;0, VLOOKUP(F8,PhieuBauCu!$B$3:$C$19,2,0),"")</f>
        <v>Thế Uyên</v>
      </c>
      <c r="G9" s="22" t="str">
        <f>IF(LEN(PhieuBauCu!$C9) &gt;0, VLOOKUP(G8,PhieuBauCu!$B$3:$C$19,2,0),"")</f>
        <v>Thu Trang</v>
      </c>
      <c r="H9" s="22" t="str">
        <f>IF(LEN(PhieuBauCu!$C10) &gt;0, VLOOKUP(H8,PhieuBauCu!$B$3:$C$19,2,0),"")</f>
        <v>Hồng Hạnh</v>
      </c>
      <c r="I9" s="22" t="str">
        <f>IF(LEN(PhieuBauCu!$C11) &gt;0, VLOOKUP(I8,PhieuBauCu!$B$3:$C$19,2,0),"")</f>
        <v>Thiên Hương</v>
      </c>
      <c r="J9" s="22" t="str">
        <f>IF(LEN(PhieuBauCu!$C12) &gt;0, VLOOKUP(J8,PhieuBauCu!$B$3:$C$19,2,0),"")</f>
        <v>Ngọc Hiến</v>
      </c>
      <c r="K9" s="22" t="str">
        <f>IF(LEN(PhieuBauCu!$C13) &gt;0, VLOOKUP(K8,PhieuBauCu!$B$3:$C$19,2,0),"")</f>
        <v>Xuân Nga</v>
      </c>
      <c r="L9" s="22" t="str">
        <f>IF(LEN(PhieuBauCu!$C14) &gt;0, VLOOKUP(L8,PhieuBauCu!$B$3:$C$19,2,0),"")</f>
        <v/>
      </c>
      <c r="M9" s="22" t="str">
        <f>IF(LEN(PhieuBauCu!$C15) &gt;0, VLOOKUP(M8,PhieuBauCu!$B$3:$C$19,2,0),"")</f>
        <v/>
      </c>
      <c r="N9" s="22" t="str">
        <f>IF(LEN(PhieuBauCu!$C16) &gt;0, VLOOKUP(N8,PhieuBauCu!$B$3:$C$19,2,0),"")</f>
        <v/>
      </c>
      <c r="O9" s="22" t="str">
        <f>IF(LEN(PhieuBauCu!$C17) &gt;0, VLOOKUP(O8,PhieuBauCu!$B$3:$C$19,2,0),"")</f>
        <v/>
      </c>
      <c r="P9" s="22" t="str">
        <f>IF(LEN(PhieuBauCu!$C18) &gt;0, VLOOKUP(P8,PhieuBauCu!$B$3:$C$19,2,0),"")</f>
        <v/>
      </c>
      <c r="Q9" s="22" t="str">
        <f>IF(LEN(PhieuBauCu!$C19) &gt;0, VLOOKUP(Q8,PhieuBauCu!$B$3:$C$19,2,0),"")</f>
        <v/>
      </c>
      <c r="R9" s="23" t="str">
        <f>PhieuBauCu!$C$2 &amp; " ứng cử viên"</f>
        <v>15 ứng cử viên</v>
      </c>
    </row>
    <row r="10" spans="1:18" ht="34.5" customHeight="1" x14ac:dyDescent="0.25">
      <c r="A10" s="24" t="str">
        <f>IF(LEN(PhieuBauCu!$C3) &gt;0, Bang1!D2 &amp; "/" &amp; Bang1!$D$4,"")</f>
        <v>11/19</v>
      </c>
      <c r="B10" s="24" t="str">
        <f>IF(LEN(PhieuBauCu!$C4) &gt;0, Bang1!E2 &amp; "/" &amp; Bang1!$D$4,"")</f>
        <v>12/19</v>
      </c>
      <c r="C10" s="24" t="str">
        <f>IF(LEN(PhieuBauCu!$C5) &gt;0, Bang1!F2 &amp; "/" &amp; Bang1!$D$4,"")</f>
        <v>9/19</v>
      </c>
      <c r="D10" s="24" t="str">
        <f>IF(LEN(PhieuBauCu!$C6) &gt;0, Bang1!G2 &amp; "/" &amp; Bang1!$D$4,"")</f>
        <v>13/19</v>
      </c>
      <c r="E10" s="24" t="str">
        <f>IF(LEN(PhieuBauCu!$C7) &gt;0, Bang1!H2 &amp; "/" &amp; Bang1!$D$4,"")</f>
        <v>12/19</v>
      </c>
      <c r="F10" s="24" t="str">
        <f>IF(LEN(PhieuBauCu!$C8) &gt;0, Bang1!I2 &amp; "/" &amp; Bang1!$D$4,"")</f>
        <v>14/19</v>
      </c>
      <c r="G10" s="24" t="str">
        <f>IF(LEN(PhieuBauCu!$C9) &gt;0, Bang1!J2 &amp; "/" &amp; Bang1!$D$4,"")</f>
        <v>19/19</v>
      </c>
      <c r="H10" s="24" t="str">
        <f>IF(LEN(PhieuBauCu!$C10) &gt;0, Bang1!K2 &amp; "/" &amp; Bang1!$D$4,"")</f>
        <v>19/19</v>
      </c>
      <c r="I10" s="24" t="str">
        <f>IF(LEN(PhieuBauCu!$C11) &gt;0, Bang1!L2 &amp; "/" &amp; Bang1!$D$4,"")</f>
        <v>19/19</v>
      </c>
      <c r="J10" s="24" t="str">
        <f>IF(LEN(PhieuBauCu!$C12) &gt;0, Bang1!M2 &amp; "/" &amp; Bang1!$D$4,"")</f>
        <v>13/19</v>
      </c>
      <c r="K10" s="24" t="str">
        <f>IF(LEN(PhieuBauCu!$C13) &gt;0, Bang1!N2 &amp; "/" &amp; Bang1!$D$4,"")</f>
        <v>14/19</v>
      </c>
      <c r="L10" s="24" t="str">
        <f>IF(LEN(PhieuBauCu!$C14) &gt;0, Bang1!O2 &amp; "/" &amp; Bang1!$D$4,"")</f>
        <v/>
      </c>
      <c r="M10" s="24" t="str">
        <f>IF(LEN(PhieuBauCu!$C15) &gt;0, Bang1!P2 &amp; "/" &amp; Bang1!$D$4,"")</f>
        <v/>
      </c>
      <c r="N10" s="24" t="str">
        <f>IF(LEN(PhieuBauCu!$C16) &gt;0, Bang1!Q2 &amp; "/" &amp; Bang1!$D$4,"")</f>
        <v/>
      </c>
      <c r="O10" s="24" t="str">
        <f>IF(LEN(PhieuBauCu!$C17) &gt;0, Bang1!R2 &amp; "/" &amp; Bang1!$D$4,"")</f>
        <v/>
      </c>
      <c r="P10" s="24" t="str">
        <f>IF(LEN(PhieuBauCu!$C18) &gt;0, Bang1!S2 &amp; "/" &amp; Bang1!$D$4,"")</f>
        <v/>
      </c>
      <c r="Q10" s="24" t="str">
        <f>IF(LEN(PhieuBauCu!$C19) &gt;0, Bang1!T2 &amp; "/" &amp; Bang1!$D$4,"")</f>
        <v/>
      </c>
      <c r="R10" s="25" t="s">
        <v>8</v>
      </c>
    </row>
    <row r="11" spans="1:18" ht="34.5" customHeight="1" x14ac:dyDescent="0.25">
      <c r="A11" s="24" t="str">
        <f>IF(LEN(PhieuBauCu!$C3) &gt;0, ROUND((Bang1!D2/Bang1!$D$4*100),3) &amp; "%","")</f>
        <v>57,895%</v>
      </c>
      <c r="B11" s="24" t="str">
        <f>IF(LEN(PhieuBauCu!$C4) &gt;0, ROUND((Bang1!E2/Bang1!$D$4*100),3) &amp; "%","")</f>
        <v>63,158%</v>
      </c>
      <c r="C11" s="24" t="str">
        <f>IF(LEN(PhieuBauCu!$C5) &gt;0, ROUND((Bang1!F2/Bang1!$D$4*100),3) &amp; "%","")</f>
        <v>47,368%</v>
      </c>
      <c r="D11" s="24" t="str">
        <f>IF(LEN(PhieuBauCu!$C6) &gt;0, ROUND((Bang1!G2/Bang1!$D$4*100),3) &amp; "%","")</f>
        <v>68,421%</v>
      </c>
      <c r="E11" s="24" t="str">
        <f>IF(LEN(PhieuBauCu!$C7) &gt;0, ROUND((Bang1!H2/Bang1!$D$4*100),3) &amp; "%","")</f>
        <v>63,158%</v>
      </c>
      <c r="F11" s="24" t="str">
        <f>IF(LEN(PhieuBauCu!$C8) &gt;0, ROUND((Bang1!I2/Bang1!$D$4*100),3) &amp; "%","")</f>
        <v>73,684%</v>
      </c>
      <c r="G11" s="24" t="str">
        <f>IF(LEN(PhieuBauCu!$C9) &gt;0, ROUND((Bang1!J2/Bang1!$D$4*100),3) &amp; "%","")</f>
        <v>100%</v>
      </c>
      <c r="H11" s="24" t="str">
        <f>IF(LEN(PhieuBauCu!$C10) &gt;0, ROUND((Bang1!K2/Bang1!$D$4*100),3) &amp; "%","")</f>
        <v>100%</v>
      </c>
      <c r="I11" s="24" t="str">
        <f>IF(LEN(PhieuBauCu!$C11) &gt;0, ROUND((Bang1!L2/Bang1!$D$4*100),3) &amp; "%","")</f>
        <v>100%</v>
      </c>
      <c r="J11" s="24" t="str">
        <f>IF(LEN(PhieuBauCu!$C12) &gt;0, ROUND((Bang1!M2/Bang1!$D$4*100),3) &amp; "%","")</f>
        <v>68,421%</v>
      </c>
      <c r="K11" s="24" t="str">
        <f>IF(LEN(PhieuBauCu!$C13) &gt;0, ROUND((Bang1!N2/Bang1!$D$4*100),3) &amp; "%","")</f>
        <v>73,684%</v>
      </c>
      <c r="L11" s="24" t="str">
        <f>IF(LEN(PhieuBauCu!$C14) &gt;0, ROUND((Bang1!O2/Bang1!$D$4*100),3) &amp; "%","")</f>
        <v/>
      </c>
      <c r="M11" s="24" t="str">
        <f>IF(LEN(PhieuBauCu!$C15) &gt;0, ROUND((Bang1!P2/Bang1!$D$4*100),3) &amp; "%","")</f>
        <v/>
      </c>
      <c r="N11" s="24" t="str">
        <f>IF(LEN(PhieuBauCu!$C16) &gt;0, ROUND((Bang1!Q2/Bang1!$D$4*100),3) &amp; "%","")</f>
        <v/>
      </c>
      <c r="O11" s="24" t="str">
        <f>IF(LEN(PhieuBauCu!$C17) &gt;0, ROUND((Bang1!R2/Bang1!$D$4*100),3) &amp; "%","")</f>
        <v/>
      </c>
      <c r="P11" s="24" t="str">
        <f>IF(LEN(PhieuBauCu!$C18) &gt;0, ROUND((Bang1!S2/Bang1!$D$4*100),3) &amp; "%","")</f>
        <v/>
      </c>
      <c r="Q11" s="24" t="str">
        <f>IF(LEN(PhieuBauCu!$C19) &gt;0, ROUND((Bang1!T2/Bang1!$D$4*100),3) &amp; "%","")</f>
        <v/>
      </c>
      <c r="R11" s="26" t="str">
        <f>"/"&amp;Bang1!$D$4&amp; " phiếu"</f>
        <v>/19 phiếu</v>
      </c>
    </row>
    <row r="12" spans="1:18" ht="34.5" customHeight="1" x14ac:dyDescent="0.25">
      <c r="A12" s="27" t="str">
        <f>IF(LEN(PhieuBauCu!$C3) &gt;0, ROUND((Bang1!D2/SUM(Bang1!$U$2)*100),3) &amp; "%","")</f>
        <v>7,097%</v>
      </c>
      <c r="B12" s="27" t="str">
        <f>IF(LEN(PhieuBauCu!$C4) &gt;0, ROUND((Bang1!E2/SUM(Bang1!$U$2)*100),3) &amp; "%","")</f>
        <v>7,742%</v>
      </c>
      <c r="C12" s="27" t="str">
        <f>IF(LEN(PhieuBauCu!$C5) &gt;0, ROUND((Bang1!F2/SUM(Bang1!$U$2)*100),3) &amp; "%","")</f>
        <v>5,806%</v>
      </c>
      <c r="D12" s="27" t="str">
        <f>IF(LEN(PhieuBauCu!$C6) &gt;0, ROUND((Bang1!G2/SUM(Bang1!$U$2)*100),3) &amp; "%","")</f>
        <v>8,387%</v>
      </c>
      <c r="E12" s="27" t="str">
        <f>IF(LEN(PhieuBauCu!$C7) &gt;0, ROUND((Bang1!H2/SUM(Bang1!$U$2)*100),3) &amp; "%","")</f>
        <v>7,742%</v>
      </c>
      <c r="F12" s="27" t="str">
        <f>IF(LEN(PhieuBauCu!$C8) &gt;0, ROUND((Bang1!I2/SUM(Bang1!$U$2)*100),3) &amp; "%","")</f>
        <v>9,032%</v>
      </c>
      <c r="G12" s="27" t="str">
        <f>IF(LEN(PhieuBauCu!$C9) &gt;0, ROUND((Bang1!J2/SUM(Bang1!$U$2)*100),3) &amp; "%","")</f>
        <v>12,258%</v>
      </c>
      <c r="H12" s="27" t="str">
        <f>IF(LEN(PhieuBauCu!$C10) &gt;0, ROUND((Bang1!K2/SUM(Bang1!$U$2)*100),3) &amp; "%","")</f>
        <v>12,258%</v>
      </c>
      <c r="I12" s="27" t="str">
        <f>IF(LEN(PhieuBauCu!$C11) &gt;0, ROUND((Bang1!L2/SUM(Bang1!$U$2)*100),3) &amp; "%","")</f>
        <v>12,258%</v>
      </c>
      <c r="J12" s="27" t="str">
        <f>IF(LEN(PhieuBauCu!$C12) &gt;0, ROUND((Bang1!M2/SUM(Bang1!$U$2)*100),3) &amp; "%","")</f>
        <v>8,387%</v>
      </c>
      <c r="K12" s="27" t="str">
        <f>IF(LEN(PhieuBauCu!$C13) &gt;0, ROUND((Bang1!N2/SUM(Bang1!$U$2)*100),3) &amp; "%","")</f>
        <v>9,032%</v>
      </c>
      <c r="L12" s="27" t="str">
        <f>IF(LEN(PhieuBauCu!$C14) &gt;0, ROUND((Bang1!O2/SUM(Bang1!$U$2)*100),3) &amp; "%","")</f>
        <v/>
      </c>
      <c r="M12" s="27" t="str">
        <f>IF(LEN(PhieuBauCu!$C15) &gt;0, ROUND((Bang1!P2/SUM(Bang1!$U$2)*100),3) &amp; "%","")</f>
        <v/>
      </c>
      <c r="N12" s="27" t="str">
        <f>IF(LEN(PhieuBauCu!$C16) &gt;0, ROUND((Bang1!Q2/SUM(Bang1!$U$2)*100),3) &amp; "%","")</f>
        <v/>
      </c>
      <c r="O12" s="27" t="str">
        <f>IF(LEN(PhieuBauCu!$C17) &gt;0, ROUND((Bang1!R2/SUM(Bang1!$U$2)*100),3) &amp; "%","")</f>
        <v/>
      </c>
      <c r="P12" s="27" t="str">
        <f>IF(LEN(PhieuBauCu!$C18) &gt;0, ROUND((Bang1!S2/SUM(Bang1!$U$2)*100),3) &amp; "%","")</f>
        <v/>
      </c>
      <c r="Q12" s="27" t="str">
        <f>IF(LEN(PhieuBauCu!$C19) &gt;0, ROUND((Bang1!T2/SUM(Bang1!$U$2)*100),3) &amp; "%","")</f>
        <v/>
      </c>
      <c r="R12" s="26" t="str">
        <f>Bang1!U2 &amp; " p.bầu"</f>
        <v>155 p.bầu</v>
      </c>
    </row>
    <row r="13" spans="1:18" ht="32.4" customHeight="1" thickBot="1" x14ac:dyDescent="0.3">
      <c r="A13" s="79"/>
      <c r="B13" s="79"/>
      <c r="C13" s="79"/>
    </row>
    <row r="14" spans="1:18" ht="20.25" customHeight="1" thickTop="1" x14ac:dyDescent="0.25">
      <c r="A14" s="80"/>
      <c r="B14" s="80"/>
      <c r="C14" s="80"/>
      <c r="D14" s="91" t="s">
        <v>23</v>
      </c>
      <c r="E14" s="92"/>
      <c r="F14" s="92"/>
      <c r="G14" s="92"/>
      <c r="H14" s="92"/>
      <c r="I14" s="92"/>
      <c r="J14" s="92"/>
      <c r="K14" s="92"/>
      <c r="L14" s="92"/>
      <c r="M14" s="92"/>
      <c r="N14" s="92"/>
      <c r="O14" s="92"/>
      <c r="P14" s="92"/>
      <c r="Q14" s="93"/>
    </row>
    <row r="15" spans="1:18" ht="19.5" customHeight="1" thickBot="1" x14ac:dyDescent="0.3">
      <c r="A15" s="80"/>
      <c r="B15" s="80"/>
      <c r="C15" s="80"/>
      <c r="D15" s="76" t="s">
        <v>48</v>
      </c>
      <c r="E15" s="77"/>
      <c r="F15" s="77"/>
      <c r="G15" s="77"/>
      <c r="H15" s="77"/>
      <c r="I15" s="77"/>
      <c r="J15" s="77"/>
      <c r="K15" s="77"/>
      <c r="L15" s="77"/>
      <c r="M15" s="77"/>
      <c r="N15" s="77"/>
      <c r="O15" s="77"/>
      <c r="P15" s="77"/>
      <c r="Q15" s="78"/>
    </row>
    <row r="16" spans="1:18" ht="38.4" customHeight="1" thickTop="1" x14ac:dyDescent="0.25">
      <c r="A16" s="80"/>
      <c r="B16" s="80"/>
      <c r="C16" s="80"/>
    </row>
    <row r="17" ht="20.25" customHeight="1" x14ac:dyDescent="0.25"/>
  </sheetData>
  <sheetProtection algorithmName="SHA-512" hashValue="sY1Mvt2uYX4Smwvvqyk6NJc+N54kJjx313JtzKzvll7kwQczHweWMpjIs674+epHecv9ViKB718AYtz1p2QTxg==" saltValue="geglMXbWoyI6eikEOIldtA==" spinCount="100000" sheet="1" objects="1" scenarios="1" selectLockedCells="1"/>
  <mergeCells count="7">
    <mergeCell ref="D15:Q15"/>
    <mergeCell ref="A13:C16"/>
    <mergeCell ref="A1:R1"/>
    <mergeCell ref="A2:R2"/>
    <mergeCell ref="A4:A6"/>
    <mergeCell ref="R4:R6"/>
    <mergeCell ref="D14:Q14"/>
  </mergeCells>
  <phoneticPr fontId="6" type="noConversion"/>
  <conditionalFormatting sqref="A4">
    <cfRule type="expression" dxfId="0" priority="2" stopIfTrue="1">
      <formula>LEN($A$9)=0</formula>
    </cfRule>
  </conditionalFormatting>
  <printOptions horizontalCentered="1" verticalCentered="1"/>
  <pageMargins left="3.937007874015748E-2" right="3.937007874015748E-2" top="3.937007874015748E-2" bottom="0.44" header="3.937007874015748E-2" footer="0.41"/>
  <pageSetup paperSize="9" orientation="landscape" horizontalDpi="200" verticalDpi="2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PhieuBauCu</vt:lpstr>
      <vt:lpstr>Bang1</vt:lpstr>
      <vt:lpstr>TongHop</vt:lpstr>
    </vt:vector>
  </TitlesOfParts>
  <Company>VN38.COM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maiductuan</dc:creator>
  <cp:lastModifiedBy>Windows 10</cp:lastModifiedBy>
  <cp:lastPrinted>2026-01-22T03:49:03Z</cp:lastPrinted>
  <dcterms:created xsi:type="dcterms:W3CDTF">2016-05-17T00:17:10Z</dcterms:created>
  <dcterms:modified xsi:type="dcterms:W3CDTF">2026-01-22T03:50:27Z</dcterms:modified>
</cp:coreProperties>
</file>